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le 18.1 - 18.9" sheetId="1" r:id="rId1"/>
    <sheet name="Table 18.10" sheetId="2" r:id="rId2"/>
  </sheets>
  <definedNames>
    <definedName name="solver_adj" localSheetId="0" hidden="1">'Table 18.1 - 18.9'!$I$51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'Table 18.1 - 18.9'!$H$51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<sst xmlns="http://schemas.openxmlformats.org/spreadsheetml/2006/main" count="167" uniqueCount="123">
  <si>
    <t>Spot</t>
  </si>
  <si>
    <t>Volatility</t>
  </si>
  <si>
    <t>Price</t>
  </si>
  <si>
    <t>Year</t>
  </si>
  <si>
    <t>up</t>
  </si>
  <si>
    <t>down</t>
  </si>
  <si>
    <t>dt</t>
  </si>
  <si>
    <t>Time</t>
  </si>
  <si>
    <t>Bond Price - Zero Coupon Bond(5 year)</t>
  </si>
  <si>
    <t>Bond Price - Zero Coupon Bond(2 year)</t>
  </si>
  <si>
    <t>Interest Rates (one period forward)</t>
  </si>
  <si>
    <t>Interest Rates (two period forward)</t>
  </si>
  <si>
    <t>Interest Rates (three period forward)</t>
  </si>
  <si>
    <t>Interest Rates (four period forward)</t>
  </si>
  <si>
    <t>Bond Price - Zero Coupon Bond (5 year)</t>
  </si>
  <si>
    <t>Bond Price - Zero Coupon Bond(3 year)</t>
  </si>
  <si>
    <t>Bond Price - Zero Coupon Bond(4 year)</t>
  </si>
  <si>
    <t>LIBOR plus</t>
  </si>
  <si>
    <t>FRN re-set</t>
  </si>
  <si>
    <t>bp</t>
  </si>
  <si>
    <t>Coupon Rate</t>
  </si>
  <si>
    <t>Coupons</t>
  </si>
  <si>
    <t>Cap</t>
  </si>
  <si>
    <t>Floor</t>
  </si>
  <si>
    <t xml:space="preserve">Coupon rate is </t>
  </si>
  <si>
    <t>Coupon payments</t>
  </si>
  <si>
    <t xml:space="preserve">The Strike rate is </t>
  </si>
  <si>
    <t xml:space="preserve">The floor rate is </t>
  </si>
  <si>
    <t xml:space="preserve">The cap rate is </t>
  </si>
  <si>
    <t>Table 18.1 to 18.9 : Interest Rates Derivatives</t>
  </si>
  <si>
    <t>Number of ups</t>
  </si>
  <si>
    <t>Table 18.2 : Short-term interest rate lattice (decimal)</t>
  </si>
  <si>
    <t>Face Value of bond</t>
  </si>
  <si>
    <t xml:space="preserve">Step 1 : </t>
  </si>
  <si>
    <t xml:space="preserve">Step 2 : </t>
  </si>
  <si>
    <t xml:space="preserve">User Instructions : </t>
  </si>
  <si>
    <t>Sigma (1,2)</t>
  </si>
  <si>
    <t>Sigma (2,3)</t>
  </si>
  <si>
    <t>Sigma (3,4)</t>
  </si>
  <si>
    <t>Sigma (4,5)</t>
  </si>
  <si>
    <t>Table 18.3 : Bond Price - Coupon Paying Bond (5 year)</t>
  </si>
  <si>
    <t>Table 18.4 : European call option on 5-year coupon paying bond</t>
  </si>
  <si>
    <t>Table 18.5 : American call option on 5-year coupon paying bond</t>
  </si>
  <si>
    <t>Intrinsic Value of Call (American Option) - square brackets in book table</t>
  </si>
  <si>
    <t>Table 18.6 : Pricing a 5-year callable bond</t>
  </si>
  <si>
    <t>Interest rate lattice for FRNs</t>
  </si>
  <si>
    <t>Par value lattice used for FRNs</t>
  </si>
  <si>
    <t>Table 18.7 : Pricing a 5-year capped FRN</t>
  </si>
  <si>
    <t>Table 18.8 : Pricing a 5-year floored FRN</t>
  </si>
  <si>
    <t>Table 18.9 : Pricing a 5-year collared FRN</t>
  </si>
  <si>
    <t>Copyright K.Cuthbertson and D. Nitzsche (15/5/2001)</t>
  </si>
  <si>
    <t>Version May 2001 (KCDN)</t>
  </si>
  <si>
    <t xml:space="preserve">This spreadsheet does various calculations for pricing interest rate derivatives.  The spraedsheet is set up for a 5 year bond.  </t>
  </si>
  <si>
    <t xml:space="preserve">However, readers should be able to create those spreadsheets and set one up for bonds with different maturities.  </t>
  </si>
  <si>
    <t>Input the spot rates (as decimals) and the volatility of the spot rates (as decimals) - see below (Table 18.1)</t>
  </si>
  <si>
    <t>The user can ignore the orange shaded cells as they are only used to develop the 'Short term interest rate lattice' - Table 18.2</t>
  </si>
  <si>
    <t>(Note for FRN calculations LIBOR rate and FRN re-set rate can be changed - see below (CHANGE RED CELLS)</t>
  </si>
  <si>
    <t>Probability of up</t>
  </si>
  <si>
    <t>Probability of down</t>
  </si>
  <si>
    <t>Cap premium is given at the bottom of the file</t>
  </si>
  <si>
    <t>Spot rate</t>
  </si>
  <si>
    <t>Strike rate</t>
  </si>
  <si>
    <t>Sim 1</t>
  </si>
  <si>
    <t>Sim 2</t>
  </si>
  <si>
    <t>Sim 3</t>
  </si>
  <si>
    <t>Sim 4</t>
  </si>
  <si>
    <t>Sim 5</t>
  </si>
  <si>
    <t>Sim 6</t>
  </si>
  <si>
    <t>Sim 7</t>
  </si>
  <si>
    <t>Sim 8</t>
  </si>
  <si>
    <t>Sim 9</t>
  </si>
  <si>
    <t>Sim 10</t>
  </si>
  <si>
    <t>Average Interest Rate</t>
  </si>
  <si>
    <t>DPV of Payoff</t>
  </si>
  <si>
    <t>equals the mean of DPV's of the payoffs</t>
  </si>
  <si>
    <t>Table 18.10 : Monte Carlo simulation (caplet)</t>
  </si>
  <si>
    <t>This spreadsheet performs a MCS (for 10 runs) for a Caplet</t>
  </si>
  <si>
    <t xml:space="preserve">Time to maturity and the step size are given : Time to maturity is 1 with a step size of 0.01.  </t>
  </si>
  <si>
    <t>Caplet Premium = exp( -"average r" x Payoff at T)</t>
  </si>
  <si>
    <t>Caplet Payoff at T = max[ r(T) - 0.10%,  0]</t>
  </si>
  <si>
    <t>Payoff = max[ r(T) - K, 0]</t>
  </si>
  <si>
    <t>The number of simulations can be increased from 10, but it requires an adjustment of the cells which calculate the option premium (see end of simulation)</t>
  </si>
  <si>
    <t>Mean (long run) rate</t>
  </si>
  <si>
    <t>Mean Reversion param.</t>
  </si>
  <si>
    <t>Annual Volatility(propn.)</t>
  </si>
  <si>
    <t>Time to maturity (T)</t>
  </si>
  <si>
    <t>Timesteps (dt)</t>
  </si>
  <si>
    <r>
      <t>User Input : C</t>
    </r>
    <r>
      <rPr>
        <sz val="10"/>
        <rFont val="Arial"/>
        <family val="2"/>
      </rPr>
      <t>urrent value of spot rate, strike rate,  interest rate, volatility, reversion rate.</t>
    </r>
    <r>
      <rPr>
        <b/>
        <sz val="10"/>
        <rFont val="Arial"/>
        <family val="2"/>
      </rPr>
      <t>CHANGE ONLY RED CELLS</t>
    </r>
  </si>
  <si>
    <r>
      <t>User Inputs : These are in red</t>
    </r>
    <r>
      <rPr>
        <sz val="10"/>
        <rFont val="Arial"/>
        <family val="2"/>
      </rPr>
      <t xml:space="preserve">.   </t>
    </r>
    <r>
      <rPr>
        <b/>
        <sz val="10"/>
        <rFont val="Arial"/>
        <family val="2"/>
      </rPr>
      <t>CHANGE ONLY RED CELLS</t>
    </r>
  </si>
  <si>
    <t>Strike Price (bond)</t>
  </si>
  <si>
    <t xml:space="preserve">The current user inputs are those in Chapter 18 </t>
  </si>
  <si>
    <t xml:space="preserve">1st Solver Run -alters one-period rate (rd) so V (2)=P(2)  </t>
  </si>
  <si>
    <t>2nd Solver Run-alters one-period rate (rdd) so V(3)=P(3)</t>
  </si>
  <si>
    <t>3rd Solver Run-alters one-period rate (rddd) so V(4)=P(4)</t>
  </si>
  <si>
    <t>4th Solver Run-alters one-period rate (rdddd) so V(5)=P(5)</t>
  </si>
  <si>
    <t>The figures in the 'zero' row are the solutions from the 'green'  SOLVER cells</t>
  </si>
  <si>
    <t>This orange shaded area is used to build up the interest rate lattice to insure no arbitrage</t>
  </si>
  <si>
    <t>Above we have calculated (using SOLVER) the no-arbitrage short-term interest rate lattice.  We now use this below to price various derivatives</t>
  </si>
  <si>
    <t>Use the 'no-arbitreage' one-period lattice to price a coupon paying bond</t>
  </si>
  <si>
    <t>It calculates the  'trial values' for the price (V) of the 'zeros' for up to 5 years (e.g. 1,, 2,..5 yrs)</t>
  </si>
  <si>
    <t xml:space="preserve">The inputs for these derivatives have already been entered above.  However, there are two optional inputs in table 18.4 below, for the FRN </t>
  </si>
  <si>
    <t>To use solver: use 'tools' then 'solver'</t>
  </si>
  <si>
    <t>Set the two inputs opposite in 'solver window' and 'solve':repeat for all 4 solver runs</t>
  </si>
  <si>
    <t>(per $1 nominal principle)</t>
  </si>
  <si>
    <t xml:space="preserve">  (proportion, p.a.)</t>
  </si>
  <si>
    <t>years</t>
  </si>
  <si>
    <t>Option Premium (proportion) =</t>
  </si>
  <si>
    <t xml:space="preserve">  (For pricing a call on the bond - see Tables 18.4-18.6 below)</t>
  </si>
  <si>
    <t>(Red cell is proportion, p.a.) - used in pricing capped - FRN (see below)</t>
  </si>
  <si>
    <t>(Red cell is proportion, p.a.)- used in pricing floored - FRN (see below)</t>
  </si>
  <si>
    <t>Change face value of bond and coupon rate and if required strike price of bond, cap and floor rate</t>
  </si>
  <si>
    <t>Change the probabilities of an up move.  Down move will be calculated automatically.</t>
  </si>
  <si>
    <t xml:space="preserve">Use Solver to optimise in order to obtain the short term interest rate lattice.  </t>
  </si>
  <si>
    <t xml:space="preserve">Solver has to 'optimise' so that the yellow cell equal ZERO by changing the green shaded cell next to it.  </t>
  </si>
  <si>
    <t xml:space="preserve">This 'optimisation' has to be repeated for each 'yellow' cell. </t>
  </si>
  <si>
    <t>Table 18.1 : Initial term structure (spot rates and volatilities)</t>
  </si>
  <si>
    <t xml:space="preserve">Spot rates are used to calculate the actual 'price' </t>
  </si>
  <si>
    <t>of a zero with 'face value' given above</t>
  </si>
  <si>
    <t>target cells</t>
  </si>
  <si>
    <t>change cells'</t>
  </si>
  <si>
    <t>Solver</t>
  </si>
  <si>
    <t>User can change the two cells below (if required) - see chapter 18</t>
  </si>
  <si>
    <t xml:space="preserve">The bold figures in the bond price lattice) are the calculated 'trial values' (V) for the zero's using the above one-period rates in the lattice. After SOLVER these equal the actual prices.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</si>
</sst>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10"/>
      <color indexed="1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0" borderId="2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164" fontId="2" fillId="5" borderId="0" xfId="0" applyNumberFormat="1" applyFont="1" applyFill="1" applyAlignment="1">
      <alignment horizontal="center"/>
    </xf>
    <xf numFmtId="9" fontId="1" fillId="0" borderId="0" xfId="19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164" fontId="0" fillId="6" borderId="0" xfId="0" applyNumberFormat="1" applyFill="1" applyAlignment="1">
      <alignment/>
    </xf>
    <xf numFmtId="0" fontId="2" fillId="6" borderId="0" xfId="0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Fill="1" applyAlignment="1">
      <alignment horizontal="right"/>
    </xf>
    <xf numFmtId="0" fontId="1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9" fontId="6" fillId="7" borderId="0" xfId="19" applyFont="1" applyFill="1" applyAlignment="1">
      <alignment/>
    </xf>
    <xf numFmtId="0" fontId="6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0" fillId="8" borderId="0" xfId="0" applyFont="1" applyFill="1" applyAlignment="1">
      <alignment/>
    </xf>
    <xf numFmtId="164" fontId="10" fillId="8" borderId="0" xfId="0" applyNumberFormat="1" applyFont="1" applyFill="1" applyAlignment="1">
      <alignment/>
    </xf>
    <xf numFmtId="0" fontId="9" fillId="8" borderId="0" xfId="0" applyFont="1" applyFill="1" applyAlignment="1">
      <alignment/>
    </xf>
    <xf numFmtId="0" fontId="10" fillId="9" borderId="0" xfId="0" applyFont="1" applyFill="1" applyAlignment="1">
      <alignment/>
    </xf>
    <xf numFmtId="164" fontId="0" fillId="3" borderId="0" xfId="0" applyNumberFormat="1" applyFill="1" applyAlignment="1">
      <alignment horizontal="center"/>
    </xf>
    <xf numFmtId="164" fontId="1" fillId="6" borderId="0" xfId="0" applyNumberFormat="1" applyFont="1" applyFill="1" applyAlignment="1">
      <alignment/>
    </xf>
    <xf numFmtId="0" fontId="11" fillId="0" borderId="0" xfId="0" applyFont="1" applyAlignment="1">
      <alignment/>
    </xf>
    <xf numFmtId="164" fontId="9" fillId="8" borderId="0" xfId="0" applyNumberFormat="1" applyFont="1" applyFill="1" applyAlignment="1">
      <alignment horizontal="left"/>
    </xf>
    <xf numFmtId="0" fontId="1" fillId="0" borderId="0" xfId="0" applyFont="1" applyAlignment="1" quotePrefix="1">
      <alignment/>
    </xf>
    <xf numFmtId="0" fontId="10" fillId="0" borderId="0" xfId="0" applyFont="1" applyFill="1" applyAlignment="1">
      <alignment/>
    </xf>
    <xf numFmtId="0" fontId="10" fillId="9" borderId="0" xfId="0" applyFont="1" applyFill="1" applyAlignment="1">
      <alignment horizontal="center"/>
    </xf>
    <xf numFmtId="0" fontId="0" fillId="9" borderId="0" xfId="0" applyFill="1" applyAlignment="1">
      <alignment/>
    </xf>
    <xf numFmtId="0" fontId="1" fillId="0" borderId="0" xfId="0" applyFont="1" applyAlignment="1">
      <alignment horizontal="center"/>
    </xf>
    <xf numFmtId="0" fontId="10" fillId="9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57421875" style="0" bestFit="1" customWidth="1"/>
    <col min="8" max="8" width="11.00390625" style="0" bestFit="1" customWidth="1"/>
    <col min="9" max="9" width="12.8515625" style="0" bestFit="1" customWidth="1"/>
    <col min="11" max="11" width="12.421875" style="0" bestFit="1" customWidth="1"/>
    <col min="16" max="16" width="12.421875" style="0" bestFit="1" customWidth="1"/>
    <col min="22" max="22" width="13.00390625" style="0" bestFit="1" customWidth="1"/>
  </cols>
  <sheetData>
    <row r="1" ht="18">
      <c r="A1" s="23" t="s">
        <v>29</v>
      </c>
    </row>
    <row r="3" ht="12.75">
      <c r="A3" s="1" t="s">
        <v>50</v>
      </c>
    </row>
    <row r="4" ht="12.75">
      <c r="A4" s="1"/>
    </row>
    <row r="5" ht="12.75">
      <c r="A5" s="1" t="s">
        <v>51</v>
      </c>
    </row>
    <row r="6" ht="12.75">
      <c r="A6" s="1"/>
    </row>
    <row r="7" ht="12.75">
      <c r="A7" s="26" t="s">
        <v>52</v>
      </c>
    </row>
    <row r="8" ht="12.75">
      <c r="A8" s="26" t="s">
        <v>53</v>
      </c>
    </row>
    <row r="9" ht="12.75">
      <c r="A9" s="26" t="s">
        <v>90</v>
      </c>
    </row>
    <row r="10" ht="12.75">
      <c r="A10" s="26"/>
    </row>
    <row r="11" spans="1:12" ht="12.75">
      <c r="A11" s="56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2.75">
      <c r="A12" s="57" t="s">
        <v>88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2.7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6" spans="1:3" ht="12.75">
      <c r="A16" s="1" t="s">
        <v>32</v>
      </c>
      <c r="C16" s="21">
        <v>100</v>
      </c>
    </row>
    <row r="17" spans="1:4" ht="12.75">
      <c r="A17" s="1" t="s">
        <v>20</v>
      </c>
      <c r="C17" s="21">
        <v>0.1</v>
      </c>
      <c r="D17" t="s">
        <v>104</v>
      </c>
    </row>
    <row r="18" spans="1:3" ht="12.75">
      <c r="A18" s="1" t="s">
        <v>21</v>
      </c>
      <c r="C18" s="24">
        <f>C17*C16</f>
        <v>10</v>
      </c>
    </row>
    <row r="19" spans="1:4" ht="12.75">
      <c r="A19" s="1" t="s">
        <v>89</v>
      </c>
      <c r="C19" s="21">
        <v>110</v>
      </c>
      <c r="D19" t="s">
        <v>107</v>
      </c>
    </row>
    <row r="20" spans="1:3" ht="12.75" customHeight="1">
      <c r="A20" s="42"/>
      <c r="C20" s="24"/>
    </row>
    <row r="21" spans="1:5" ht="12.75" customHeight="1">
      <c r="A21" s="42" t="s">
        <v>22</v>
      </c>
      <c r="C21" s="21">
        <v>0.16</v>
      </c>
      <c r="D21" s="2">
        <f>IF($C$16&gt;50,C21*100,C21)</f>
        <v>16</v>
      </c>
      <c r="E21" t="s">
        <v>108</v>
      </c>
    </row>
    <row r="22" spans="1:8" ht="12.75" customHeight="1">
      <c r="A22" s="42" t="s">
        <v>23</v>
      </c>
      <c r="C22" s="21">
        <v>0.08</v>
      </c>
      <c r="D22" s="2">
        <f>IF($C$16&gt;50,C22*100,C22)</f>
        <v>8</v>
      </c>
      <c r="E22" t="s">
        <v>109</v>
      </c>
      <c r="H22" s="15"/>
    </row>
    <row r="23" spans="1:8" ht="12.75" customHeight="1">
      <c r="A23" s="42"/>
      <c r="C23" s="21"/>
      <c r="D23" s="1"/>
      <c r="H23" s="15"/>
    </row>
    <row r="24" spans="1:8" ht="12.75" customHeight="1">
      <c r="A24" s="44" t="s">
        <v>57</v>
      </c>
      <c r="C24" s="66">
        <v>0.5</v>
      </c>
      <c r="D24" s="67" t="s">
        <v>4</v>
      </c>
      <c r="H24" s="15"/>
    </row>
    <row r="25" spans="1:8" ht="12.75" customHeight="1">
      <c r="A25" s="1" t="s">
        <v>58</v>
      </c>
      <c r="C25" s="65">
        <f>1-C24</f>
        <v>0.5</v>
      </c>
      <c r="D25" s="67" t="s">
        <v>5</v>
      </c>
      <c r="H25" s="15"/>
    </row>
    <row r="26" ht="12.75" customHeight="1">
      <c r="H26" s="15"/>
    </row>
    <row r="27" spans="1:8" ht="12.75" customHeight="1">
      <c r="A27" s="2" t="s">
        <v>6</v>
      </c>
      <c r="B27" s="65">
        <v>1</v>
      </c>
      <c r="H27" s="15"/>
    </row>
    <row r="28" spans="1:8" ht="12.75" customHeight="1">
      <c r="A28" s="42"/>
      <c r="C28" s="21"/>
      <c r="D28" s="1"/>
      <c r="H28" s="15"/>
    </row>
    <row r="29" spans="1:8" ht="12.75" customHeight="1">
      <c r="A29" s="42"/>
      <c r="C29" s="21"/>
      <c r="D29" s="1"/>
      <c r="H29" s="15"/>
    </row>
    <row r="30" spans="1:12" ht="12.75" customHeight="1">
      <c r="A30" s="59"/>
      <c r="B30" s="58"/>
      <c r="C30" s="60"/>
      <c r="D30" s="60"/>
      <c r="E30" s="58"/>
      <c r="F30" s="58"/>
      <c r="G30" s="58"/>
      <c r="H30" s="61"/>
      <c r="I30" s="58"/>
      <c r="J30" s="58"/>
      <c r="K30" s="58"/>
      <c r="L30" s="58"/>
    </row>
    <row r="31" spans="1:12" ht="12.75" customHeight="1">
      <c r="A31" s="57" t="s">
        <v>35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75" customHeight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2.75">
      <c r="A33" s="62" t="s">
        <v>33</v>
      </c>
      <c r="B33" s="58" t="s">
        <v>110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2.75">
      <c r="A34" s="58"/>
      <c r="B34" s="58" t="s">
        <v>54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ht="12.75">
      <c r="A35" s="58"/>
      <c r="B35" s="58" t="s">
        <v>111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12.75">
      <c r="A36" s="62" t="s">
        <v>34</v>
      </c>
      <c r="B36" s="58" t="s">
        <v>112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12.75">
      <c r="A37" s="62"/>
      <c r="B37" s="58" t="s">
        <v>113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ht="12.75">
      <c r="A38" s="62"/>
      <c r="B38" s="58" t="s">
        <v>114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2.75">
      <c r="A39" s="58"/>
      <c r="B39" s="58" t="s">
        <v>55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12.75">
      <c r="A40" s="63"/>
      <c r="B40" s="63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ht="12.75">
      <c r="A41" s="64" t="s">
        <v>56</v>
      </c>
      <c r="B41" s="63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2.75">
      <c r="A42" s="63"/>
      <c r="B42" s="63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2" ht="12.75">
      <c r="A43" s="3"/>
      <c r="B43" s="3"/>
    </row>
    <row r="44" spans="1:2" ht="12.75">
      <c r="A44" s="3"/>
      <c r="B44" s="3"/>
    </row>
    <row r="45" ht="12.75">
      <c r="A45" s="1" t="s">
        <v>115</v>
      </c>
    </row>
    <row r="46" ht="12.75">
      <c r="B46" s="1" t="s">
        <v>116</v>
      </c>
    </row>
    <row r="47" ht="12.75">
      <c r="B47" s="1" t="s">
        <v>117</v>
      </c>
    </row>
    <row r="48" ht="13.5" thickBot="1"/>
    <row r="49" spans="1:11" s="16" customFormat="1" ht="12.75">
      <c r="A49" s="13" t="s">
        <v>3</v>
      </c>
      <c r="B49" s="13" t="s">
        <v>0</v>
      </c>
      <c r="C49" s="13" t="s">
        <v>1</v>
      </c>
      <c r="D49" s="13" t="s">
        <v>1</v>
      </c>
      <c r="E49" s="13" t="s">
        <v>2</v>
      </c>
      <c r="H49" s="80" t="s">
        <v>120</v>
      </c>
      <c r="I49" s="80"/>
      <c r="K49" s="74" t="s">
        <v>101</v>
      </c>
    </row>
    <row r="50" spans="1:11" ht="12.75">
      <c r="A50" s="3">
        <v>1</v>
      </c>
      <c r="B50" s="27">
        <v>0.05</v>
      </c>
      <c r="C50" t="s">
        <v>36</v>
      </c>
      <c r="D50" s="28">
        <v>0.2</v>
      </c>
      <c r="E50">
        <f>$C$16/((1+B50)^A50)</f>
        <v>95.23809523809524</v>
      </c>
      <c r="H50" s="76" t="s">
        <v>118</v>
      </c>
      <c r="I50" s="76" t="s">
        <v>119</v>
      </c>
      <c r="K50" s="1" t="s">
        <v>102</v>
      </c>
    </row>
    <row r="51" spans="1:11" ht="12.75">
      <c r="A51" s="3">
        <v>2</v>
      </c>
      <c r="B51" s="27">
        <v>0.06</v>
      </c>
      <c r="C51" t="s">
        <v>37</v>
      </c>
      <c r="D51" s="28">
        <v>0.19</v>
      </c>
      <c r="E51">
        <f>$C$16/((1+B51)^A51)</f>
        <v>88.99964400142399</v>
      </c>
      <c r="H51" s="72">
        <f>$E$51-J83</f>
        <v>-7.269882189575583E-07</v>
      </c>
      <c r="I51" s="41">
        <v>0.05640444043803108</v>
      </c>
      <c r="K51" s="26" t="s">
        <v>91</v>
      </c>
    </row>
    <row r="52" spans="1:11" ht="12.75">
      <c r="A52" s="3">
        <v>3</v>
      </c>
      <c r="B52" s="28">
        <v>0.07</v>
      </c>
      <c r="C52" t="s">
        <v>38</v>
      </c>
      <c r="D52" s="28">
        <v>0.18</v>
      </c>
      <c r="E52">
        <f>$C$16/((1+B52)^A52)</f>
        <v>81.62978768908519</v>
      </c>
      <c r="H52" s="30">
        <f>$E$52-N83</f>
        <v>-4.655213976434425E-05</v>
      </c>
      <c r="I52" s="41">
        <v>0.06006688392131909</v>
      </c>
      <c r="K52" s="26" t="s">
        <v>92</v>
      </c>
    </row>
    <row r="53" spans="1:11" ht="12.75">
      <c r="A53" s="3">
        <v>4</v>
      </c>
      <c r="B53" s="28">
        <v>0.08</v>
      </c>
      <c r="C53" t="s">
        <v>39</v>
      </c>
      <c r="D53" s="32">
        <v>0.17</v>
      </c>
      <c r="E53">
        <f>$C$16/((1+B53)^A53)</f>
        <v>73.50298527964533</v>
      </c>
      <c r="H53" s="30">
        <f>$E$53-S83</f>
        <v>4.928422703187607E-05</v>
      </c>
      <c r="I53" s="41">
        <v>0.0624885583613696</v>
      </c>
      <c r="K53" s="26" t="s">
        <v>93</v>
      </c>
    </row>
    <row r="54" spans="1:11" ht="13.5" thickBot="1">
      <c r="A54" s="25">
        <v>5</v>
      </c>
      <c r="B54" s="29">
        <v>0.09</v>
      </c>
      <c r="C54" s="25"/>
      <c r="D54" s="25"/>
      <c r="E54" s="14">
        <f>$C$16/((1+B54)^A54)</f>
        <v>64.99313862983453</v>
      </c>
      <c r="H54" s="30">
        <f>$E$54-Y83</f>
        <v>4.693765120578064E-05</v>
      </c>
      <c r="I54" s="41">
        <v>0.06455302508248051</v>
      </c>
      <c r="K54" s="26" t="s">
        <v>94</v>
      </c>
    </row>
    <row r="57" ht="13.5" thickBot="1"/>
    <row r="58" spans="1:30" ht="12.75">
      <c r="A58" s="7" t="s">
        <v>31</v>
      </c>
      <c r="B58" s="18"/>
      <c r="C58" s="18"/>
      <c r="D58" s="18"/>
      <c r="E58" s="18"/>
      <c r="F58" s="18"/>
      <c r="G58" s="1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ht="12.75">
      <c r="A59" s="33"/>
      <c r="B59" s="40"/>
      <c r="C59" s="40"/>
      <c r="D59" s="40"/>
      <c r="E59" s="40"/>
      <c r="F59" s="40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ht="12.75">
      <c r="A60" t="s">
        <v>30</v>
      </c>
      <c r="I60" s="55" t="s">
        <v>96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16" customFormat="1" ht="12.75">
      <c r="A61" s="3">
        <v>4</v>
      </c>
      <c r="B61" s="5"/>
      <c r="C61" s="5"/>
      <c r="D61" s="5"/>
      <c r="E61" s="5"/>
      <c r="F61" s="5">
        <f>F62*EXP(2*$D$53*SQRT($B$27))</f>
        <v>0.251511063936979</v>
      </c>
      <c r="I61" s="55" t="s">
        <v>99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</row>
    <row r="62" spans="1:30" s="16" customFormat="1" ht="12.75">
      <c r="A62" s="3">
        <v>3</v>
      </c>
      <c r="B62" s="5"/>
      <c r="C62" s="5"/>
      <c r="D62" s="5"/>
      <c r="E62" s="5">
        <f>E63*EXP(2*$D$52*SQRT($B$27))</f>
        <v>0.18400877998228957</v>
      </c>
      <c r="F62" s="5">
        <f>F63*EXP(2*$D$53*SQRT($B$27))</f>
        <v>0.1790181111567909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</row>
    <row r="63" spans="1:30" ht="12.75">
      <c r="A63" s="3">
        <v>2</v>
      </c>
      <c r="B63" s="5"/>
      <c r="C63" s="5"/>
      <c r="D63" s="5">
        <f>D64*EXP(2*$D$51*SQRT($B$27))</f>
        <v>0.12843958952829929</v>
      </c>
      <c r="E63" s="5">
        <f>E64*EXP(2*$D$52*SQRT($B$27))</f>
        <v>0.12837856958285648</v>
      </c>
      <c r="F63" s="5">
        <f>F64*EXP(2*$D$53*SQRT($B$27))</f>
        <v>0.1274197787584218</v>
      </c>
      <c r="I63" s="47" t="s">
        <v>10</v>
      </c>
      <c r="J63" s="48"/>
      <c r="K63" s="48"/>
      <c r="L63" s="48"/>
      <c r="M63" s="47" t="s">
        <v>11</v>
      </c>
      <c r="N63" s="48"/>
      <c r="O63" s="48"/>
      <c r="P63" s="48"/>
      <c r="Q63" s="48"/>
      <c r="R63" s="47" t="s">
        <v>12</v>
      </c>
      <c r="S63" s="48"/>
      <c r="T63" s="48"/>
      <c r="U63" s="48"/>
      <c r="V63" s="48"/>
      <c r="W63" s="48"/>
      <c r="X63" s="47" t="s">
        <v>13</v>
      </c>
      <c r="Y63" s="48"/>
      <c r="Z63" s="48"/>
      <c r="AA63" s="48"/>
      <c r="AB63" s="48"/>
      <c r="AC63" s="48"/>
      <c r="AD63" s="48"/>
    </row>
    <row r="64" spans="1:30" ht="12.75">
      <c r="A64" s="3">
        <v>1</v>
      </c>
      <c r="B64" s="5"/>
      <c r="C64" s="5">
        <f>C65*EXP(2*$D$50*SQRT($B$27))</f>
        <v>0.08414553730209075</v>
      </c>
      <c r="D64" s="5">
        <f>D65*EXP(2*$D$51*SQRT($B$27))</f>
        <v>0.0878348786934793</v>
      </c>
      <c r="E64" s="5">
        <f>E65*EXP(2*$D$52*SQRT($B$27))</f>
        <v>0.08956668877282153</v>
      </c>
      <c r="F64" s="5">
        <f>F65*EXP(2*$D$53*SQRT($B$27))</f>
        <v>0.09069361705322222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9"/>
      <c r="AA64" s="49"/>
      <c r="AB64" s="49"/>
      <c r="AC64" s="49">
        <f>AC65*EXP(2*$D$53*SQRT($B$27))</f>
        <v>0.251511063936979</v>
      </c>
      <c r="AD64" s="48"/>
    </row>
    <row r="65" spans="1:30" ht="12.75">
      <c r="A65" s="3">
        <v>0</v>
      </c>
      <c r="B65" s="5">
        <f>B50</f>
        <v>0.05</v>
      </c>
      <c r="C65" s="6">
        <f>I51</f>
        <v>0.05640444043803108</v>
      </c>
      <c r="D65" s="6">
        <f>I52</f>
        <v>0.06006688392131909</v>
      </c>
      <c r="E65" s="6">
        <f>I53</f>
        <v>0.0624885583613696</v>
      </c>
      <c r="F65" s="6">
        <f>I54</f>
        <v>0.06455302508248051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9"/>
      <c r="T65" s="49"/>
      <c r="U65" s="49"/>
      <c r="V65" s="49">
        <f>V66*EXP(2*$D$52*SQRT($B$27))</f>
        <v>0.18400877998228957</v>
      </c>
      <c r="W65" s="48"/>
      <c r="X65" s="48"/>
      <c r="Y65" s="49"/>
      <c r="Z65" s="49"/>
      <c r="AA65" s="49"/>
      <c r="AB65" s="49">
        <f>AB66*EXP(2*$D$52*SQRT($B$27))</f>
        <v>0.18400877998228957</v>
      </c>
      <c r="AC65" s="49">
        <f>AC66*EXP(2*$D$53*SQRT($B$27))</f>
        <v>0.1790181111567909</v>
      </c>
      <c r="AD65" s="48"/>
    </row>
    <row r="66" spans="9:30" ht="12.75">
      <c r="I66" s="48"/>
      <c r="J66" s="48"/>
      <c r="K66" s="48"/>
      <c r="L66" s="48"/>
      <c r="M66" s="48"/>
      <c r="N66" s="49"/>
      <c r="O66" s="49"/>
      <c r="P66" s="49">
        <f>P67*EXP(2*$D$51*SQRT($B$27))</f>
        <v>0.12843958952829929</v>
      </c>
      <c r="Q66" s="48"/>
      <c r="R66" s="48"/>
      <c r="S66" s="49"/>
      <c r="T66" s="49"/>
      <c r="U66" s="49">
        <f>U67*EXP(2*$D$51*SQRT($B$27))</f>
        <v>0.12843958952829929</v>
      </c>
      <c r="V66" s="49">
        <f>V67*EXP(2*$D$52*SQRT($B$27))</f>
        <v>0.12837856958285648</v>
      </c>
      <c r="W66" s="48"/>
      <c r="X66" s="48"/>
      <c r="Y66" s="49"/>
      <c r="Z66" s="49"/>
      <c r="AA66" s="49">
        <f>AA67*EXP(2*$D$51*SQRT($B$27))</f>
        <v>0.12843958952829929</v>
      </c>
      <c r="AB66" s="49">
        <f>AB67*EXP(2*$D$52*SQRT($B$27))</f>
        <v>0.12837856958285648</v>
      </c>
      <c r="AC66" s="49">
        <f>AC67*EXP(2*$D$53*SQRT($B$27))</f>
        <v>0.1274197787584218</v>
      </c>
      <c r="AD66" s="48"/>
    </row>
    <row r="67" spans="1:30" ht="13.5" thickBot="1">
      <c r="A67" s="9" t="s">
        <v>7</v>
      </c>
      <c r="B67" s="10">
        <v>0</v>
      </c>
      <c r="C67" s="10">
        <v>1</v>
      </c>
      <c r="D67" s="10">
        <v>2</v>
      </c>
      <c r="E67" s="10">
        <v>3</v>
      </c>
      <c r="F67" s="10">
        <v>4</v>
      </c>
      <c r="G67" s="10"/>
      <c r="I67" s="48"/>
      <c r="J67" s="49"/>
      <c r="K67" s="49">
        <f>I51*EXP(2*$D$50*SQRT($B$27))</f>
        <v>0.08414553730209075</v>
      </c>
      <c r="L67" s="48"/>
      <c r="M67" s="48"/>
      <c r="N67" s="49"/>
      <c r="O67" s="49">
        <f>O68*EXP(2*$D$50*SQRT($B$27))</f>
        <v>0.08414553730209075</v>
      </c>
      <c r="P67" s="49">
        <f>I52*EXP(2*$D$51*SQRT($B$27))</f>
        <v>0.0878348786934793</v>
      </c>
      <c r="Q67" s="48"/>
      <c r="R67" s="48"/>
      <c r="S67" s="49"/>
      <c r="T67" s="49">
        <f>T68*EXP(2*$D$50*SQRT($B$27))</f>
        <v>0.08414553730209075</v>
      </c>
      <c r="U67" s="49">
        <f>U68*EXP(2*$D$51*SQRT($B$27))</f>
        <v>0.0878348786934793</v>
      </c>
      <c r="V67" s="49">
        <f>I53*EXP(2*$D$52*SQRT($B$27))</f>
        <v>0.08956668877282153</v>
      </c>
      <c r="W67" s="48"/>
      <c r="X67" s="48"/>
      <c r="Y67" s="49"/>
      <c r="Z67" s="49">
        <f>Z68*EXP(2*$D$50*SQRT($B$27))</f>
        <v>0.08414553730209075</v>
      </c>
      <c r="AA67" s="49">
        <f>AA68*EXP(2*$D$51*SQRT($B$27))</f>
        <v>0.0878348786934793</v>
      </c>
      <c r="AB67" s="49">
        <f>AB68*EXP(2*$D$52*SQRT($B$27))</f>
        <v>0.08956668877282153</v>
      </c>
      <c r="AC67" s="49">
        <f>I54*EXP(2*$D$53*SQRT($B$27))</f>
        <v>0.09069361705322222</v>
      </c>
      <c r="AD67" s="48"/>
    </row>
    <row r="68" spans="9:30" ht="12.75">
      <c r="I68" s="48"/>
      <c r="J68" s="49">
        <f>B50</f>
        <v>0.05</v>
      </c>
      <c r="K68" s="48"/>
      <c r="L68" s="50"/>
      <c r="M68" s="48"/>
      <c r="N68" s="49">
        <f>B50</f>
        <v>0.05</v>
      </c>
      <c r="O68" s="51">
        <f>I51</f>
        <v>0.05640444043803108</v>
      </c>
      <c r="P68" s="48"/>
      <c r="Q68" s="48"/>
      <c r="R68" s="48"/>
      <c r="S68" s="49">
        <f>B50</f>
        <v>0.05</v>
      </c>
      <c r="T68" s="51">
        <f>O68</f>
        <v>0.05640444043803108</v>
      </c>
      <c r="U68" s="51">
        <f>I52</f>
        <v>0.06006688392131909</v>
      </c>
      <c r="V68" s="48"/>
      <c r="W68" s="50"/>
      <c r="X68" s="48"/>
      <c r="Y68" s="49">
        <f>B50</f>
        <v>0.05</v>
      </c>
      <c r="Z68" s="51">
        <f>I51</f>
        <v>0.05640444043803108</v>
      </c>
      <c r="AA68" s="51">
        <f>I52</f>
        <v>0.06006688392131909</v>
      </c>
      <c r="AB68" s="51">
        <f>I53</f>
        <v>0.0624885583613696</v>
      </c>
      <c r="AC68" s="48"/>
      <c r="AD68" s="48"/>
    </row>
    <row r="69" spans="1:30" ht="12.75">
      <c r="A69" s="71" t="s">
        <v>95</v>
      </c>
      <c r="B69" s="71"/>
      <c r="C69" s="71"/>
      <c r="D69" s="71"/>
      <c r="E69" s="71"/>
      <c r="F69" s="71"/>
      <c r="G69" s="71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7:30" ht="12.75">
      <c r="G70" s="11"/>
      <c r="I70" s="52" t="s">
        <v>7</v>
      </c>
      <c r="J70" s="53">
        <v>0</v>
      </c>
      <c r="K70" s="53">
        <v>1</v>
      </c>
      <c r="L70" s="53"/>
      <c r="M70" s="52" t="s">
        <v>7</v>
      </c>
      <c r="N70" s="53">
        <v>0</v>
      </c>
      <c r="O70" s="53">
        <v>1</v>
      </c>
      <c r="P70" s="53">
        <v>2</v>
      </c>
      <c r="Q70" s="48"/>
      <c r="R70" s="52" t="s">
        <v>7</v>
      </c>
      <c r="S70" s="53">
        <v>0</v>
      </c>
      <c r="T70" s="53">
        <v>1</v>
      </c>
      <c r="U70" s="53">
        <v>2</v>
      </c>
      <c r="V70" s="53">
        <v>3</v>
      </c>
      <c r="W70" s="53"/>
      <c r="X70" s="52" t="s">
        <v>7</v>
      </c>
      <c r="Y70" s="53">
        <v>0</v>
      </c>
      <c r="Z70" s="53">
        <v>1</v>
      </c>
      <c r="AA70" s="53">
        <v>2</v>
      </c>
      <c r="AB70" s="53">
        <v>3</v>
      </c>
      <c r="AC70" s="53">
        <v>4</v>
      </c>
      <c r="AD70" s="48"/>
    </row>
    <row r="71" spans="9:30" ht="12.75">
      <c r="I71" s="52"/>
      <c r="J71" s="53"/>
      <c r="K71" s="53"/>
      <c r="L71" s="53"/>
      <c r="M71" s="52"/>
      <c r="N71" s="53"/>
      <c r="O71" s="53"/>
      <c r="P71" s="53"/>
      <c r="Q71" s="48"/>
      <c r="R71" s="52"/>
      <c r="S71" s="53"/>
      <c r="T71" s="53"/>
      <c r="U71" s="53"/>
      <c r="V71" s="53"/>
      <c r="W71" s="53"/>
      <c r="X71" s="52"/>
      <c r="Y71" s="53"/>
      <c r="Z71" s="53"/>
      <c r="AA71" s="53"/>
      <c r="AB71" s="53"/>
      <c r="AC71" s="53"/>
      <c r="AD71" s="48"/>
    </row>
    <row r="72" spans="9:30" ht="13.5" thickBot="1">
      <c r="I72" s="52"/>
      <c r="J72" s="53"/>
      <c r="K72" s="53"/>
      <c r="L72" s="53"/>
      <c r="M72" s="52"/>
      <c r="N72" s="53"/>
      <c r="O72" s="53"/>
      <c r="P72" s="53"/>
      <c r="Q72" s="48"/>
      <c r="R72" s="52"/>
      <c r="S72" s="53"/>
      <c r="T72" s="53"/>
      <c r="U72" s="53"/>
      <c r="V72" s="53"/>
      <c r="W72" s="53"/>
      <c r="X72" s="52"/>
      <c r="Y72" s="53"/>
      <c r="Z72" s="53"/>
      <c r="AA72" s="53"/>
      <c r="AB72" s="53"/>
      <c r="AC72" s="53"/>
      <c r="AD72" s="48"/>
    </row>
    <row r="73" spans="1:30" ht="12.75">
      <c r="A73" s="7" t="s">
        <v>40</v>
      </c>
      <c r="B73" s="8"/>
      <c r="C73" s="8"/>
      <c r="D73" s="8"/>
      <c r="E73" s="8"/>
      <c r="F73" s="8"/>
      <c r="G73" s="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9:30" ht="12.7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ht="12.75">
      <c r="A75" t="s">
        <v>24</v>
      </c>
      <c r="C75" s="2">
        <f>C17</f>
        <v>0.1</v>
      </c>
      <c r="E75" t="s">
        <v>25</v>
      </c>
      <c r="G75" s="2">
        <f>C18</f>
        <v>10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3:30" ht="12.75">
      <c r="C76" s="2"/>
      <c r="G76" s="3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ht="12.75">
      <c r="A77" t="s">
        <v>30</v>
      </c>
      <c r="C77" s="3"/>
      <c r="G77" s="3"/>
      <c r="I77" s="47" t="s">
        <v>9</v>
      </c>
      <c r="J77" s="48"/>
      <c r="K77" s="48"/>
      <c r="L77" s="48"/>
      <c r="M77" s="47" t="s">
        <v>15</v>
      </c>
      <c r="N77" s="48"/>
      <c r="O77" s="48"/>
      <c r="P77" s="48"/>
      <c r="Q77" s="48"/>
      <c r="R77" s="47" t="s">
        <v>16</v>
      </c>
      <c r="S77" s="48"/>
      <c r="T77" s="48"/>
      <c r="U77" s="48"/>
      <c r="V77" s="48"/>
      <c r="W77" s="48"/>
      <c r="X77" s="47" t="s">
        <v>8</v>
      </c>
      <c r="Y77" s="48"/>
      <c r="Z77" s="48"/>
      <c r="AA77" s="48"/>
      <c r="AB77" s="48"/>
      <c r="AC77" s="48"/>
      <c r="AD77" s="48"/>
    </row>
    <row r="78" spans="1:30" ht="12.75">
      <c r="A78" s="3">
        <v>5</v>
      </c>
      <c r="G78">
        <f aca="true" t="shared" si="0" ref="G78:G83">$C$16+$C$18</f>
        <v>110</v>
      </c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>
        <f aca="true" t="shared" si="1" ref="AD78:AD83">$C$16</f>
        <v>100</v>
      </c>
    </row>
    <row r="79" spans="1:30" ht="12.75">
      <c r="A79" s="3">
        <v>4</v>
      </c>
      <c r="F79">
        <f>(($C$24*G78+$C$25*G79)/(1+F61)^$B$27+$C$18)</f>
        <v>97.8937495398276</v>
      </c>
      <c r="G79">
        <f t="shared" si="0"/>
        <v>110</v>
      </c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9"/>
      <c r="T79" s="49"/>
      <c r="U79" s="49"/>
      <c r="V79" s="49"/>
      <c r="W79" s="48">
        <f>$C$16</f>
        <v>100</v>
      </c>
      <c r="X79" s="48"/>
      <c r="Y79" s="48"/>
      <c r="Z79" s="48"/>
      <c r="AA79" s="48"/>
      <c r="AB79" s="48"/>
      <c r="AC79" s="48">
        <f>($C$24*AD78+$C$25*AD79)/(1+AC64)^$B$27</f>
        <v>79.90340867257054</v>
      </c>
      <c r="AD79" s="48">
        <f t="shared" si="1"/>
        <v>100</v>
      </c>
    </row>
    <row r="80" spans="1:30" ht="12.75">
      <c r="A80" s="3">
        <v>3</v>
      </c>
      <c r="E80">
        <f>(($C$24*F79+$C$25*F80)/(1+E62)^$B$27+$C$18)</f>
        <v>94.96209066398178</v>
      </c>
      <c r="F80">
        <f>(($C$24*G79+$C$25*G80)/(1+F62)^$B$27+$C$18)</f>
        <v>103.29797308378389</v>
      </c>
      <c r="G80">
        <f t="shared" si="0"/>
        <v>110</v>
      </c>
      <c r="I80" s="48"/>
      <c r="J80" s="48"/>
      <c r="K80" s="48"/>
      <c r="L80" s="48"/>
      <c r="M80" s="48"/>
      <c r="N80" s="49"/>
      <c r="O80" s="49"/>
      <c r="P80" s="49"/>
      <c r="Q80" s="48">
        <f>$C$16</f>
        <v>100</v>
      </c>
      <c r="R80" s="48"/>
      <c r="S80" s="49"/>
      <c r="T80" s="49"/>
      <c r="U80" s="49"/>
      <c r="V80" s="49">
        <f>($C$24*W79+$C$25*W80)/(1+V65)^$B$27</f>
        <v>84.45883315282155</v>
      </c>
      <c r="W80" s="48">
        <f>$C$16</f>
        <v>100</v>
      </c>
      <c r="X80" s="48"/>
      <c r="Y80" s="48"/>
      <c r="Z80" s="48"/>
      <c r="AA80" s="48"/>
      <c r="AB80" s="48">
        <f>($C$24*AC79+$C$25*AC80)/(1+AB65)^$B$27</f>
        <v>69.56018849881784</v>
      </c>
      <c r="AC80" s="48">
        <f>($C$24*AD79+$C$25*AD80)/(1+AC65)^$B$27</f>
        <v>84.81633916707625</v>
      </c>
      <c r="AD80" s="48">
        <f t="shared" si="1"/>
        <v>100</v>
      </c>
    </row>
    <row r="81" spans="1:30" ht="12.75">
      <c r="A81" s="3">
        <v>2</v>
      </c>
      <c r="D81">
        <f>(($C$24*E80+$C$25*E81)/(1+D63)^$B$27+$C$18)</f>
        <v>97.90885083514533</v>
      </c>
      <c r="E81">
        <f>(($C$24*F80+$C$25*F81)/(1+E63)^$B$27+$C$18)</f>
        <v>103.43756444064998</v>
      </c>
      <c r="F81">
        <f>(($C$24*G80+$C$25*G81)/(1+F63)^$B$27+$C$18)</f>
        <v>107.56791753390932</v>
      </c>
      <c r="G81">
        <f t="shared" si="0"/>
        <v>110</v>
      </c>
      <c r="I81" s="48"/>
      <c r="J81" s="48"/>
      <c r="K81" s="48"/>
      <c r="L81" s="48">
        <f>$C$16</f>
        <v>100</v>
      </c>
      <c r="M81" s="48"/>
      <c r="N81" s="49"/>
      <c r="O81" s="49"/>
      <c r="P81" s="49">
        <f>($C$24*Q80+$C$25*Q81)/(1+P66)^$B$27</f>
        <v>88.61794723260388</v>
      </c>
      <c r="Q81" s="48">
        <f>$C$16</f>
        <v>100</v>
      </c>
      <c r="R81" s="48"/>
      <c r="S81" s="49"/>
      <c r="T81" s="49"/>
      <c r="U81" s="49">
        <f>($C$24*V80+$C$25*V81)/(1+U66)^$B$27</f>
        <v>76.69066834982569</v>
      </c>
      <c r="V81" s="49">
        <f>($C$24*W80+$C$25*W81)/(1+V66)^$B$27</f>
        <v>88.62273947383491</v>
      </c>
      <c r="W81" s="48">
        <f>$C$16</f>
        <v>100</v>
      </c>
      <c r="X81" s="48"/>
      <c r="Y81" s="48"/>
      <c r="Z81" s="48"/>
      <c r="AA81" s="48">
        <f>($C$24*AB80+$C$25*AB81)/(1+AA66)^$B$27</f>
        <v>64.88908116082033</v>
      </c>
      <c r="AB81" s="48">
        <f>($C$24*AC80+$C$25*AC81)/(1+AB66)^$B$27</f>
        <v>76.88662772115134</v>
      </c>
      <c r="AC81" s="48">
        <f>($C$24*AD80+$C$25*AD81)/(1+AC66)^$B$27</f>
        <v>88.69810684900847</v>
      </c>
      <c r="AD81" s="48">
        <f t="shared" si="1"/>
        <v>100</v>
      </c>
    </row>
    <row r="82" spans="1:30" ht="12.75">
      <c r="A82" s="3">
        <v>1</v>
      </c>
      <c r="C82">
        <f>(($C$24*D81+$C$25*D82)/(1+C64)^$B$27+$C$18)</f>
        <v>105.06010118675859</v>
      </c>
      <c r="D82">
        <f>(($C$24*E81+$C$25*E82)/(1+D64)^$B$27+$C$18)</f>
        <v>108.20911811907366</v>
      </c>
      <c r="E82">
        <f>(($C$24*F81+$C$25*F82)/(1+E64)^$B$27+$C$18)</f>
        <v>110.2330437506622</v>
      </c>
      <c r="F82">
        <f>(($C$24*G81+$C$25*G82)/(1+F64)^$B$27+$C$18)</f>
        <v>110.8532536361514</v>
      </c>
      <c r="G82">
        <f t="shared" si="0"/>
        <v>110</v>
      </c>
      <c r="I82" s="48"/>
      <c r="J82" s="49"/>
      <c r="K82" s="49">
        <f>($C$24*L81+$C$25*L82)/(1+K67)^$B$27</f>
        <v>92.23853860880266</v>
      </c>
      <c r="L82" s="48">
        <f>$C$16</f>
        <v>100</v>
      </c>
      <c r="M82" s="48"/>
      <c r="N82" s="49"/>
      <c r="O82" s="49">
        <f>($C$24*P81+$C$25*P82)/(1+O67)^$B$27</f>
        <v>83.26541821008453</v>
      </c>
      <c r="P82" s="49">
        <f>($C$24*Q81+$C$25*Q82)/(1+P67)^$B$27</f>
        <v>91.92571589550691</v>
      </c>
      <c r="Q82" s="48">
        <f>$C$16</f>
        <v>100</v>
      </c>
      <c r="R82" s="48"/>
      <c r="S82" s="49"/>
      <c r="T82" s="49">
        <f>($C$24*U81+$C$25*U82)/(1+T67)^$B$27</f>
        <v>73.61038534472483</v>
      </c>
      <c r="U82" s="49">
        <f>($C$24*V81+$C$25*V82)/(1+U67)^$B$27</f>
        <v>82.9180731913156</v>
      </c>
      <c r="V82" s="49">
        <f>($C$24*W81+$C$25*W82)/(1+V67)^$B$27</f>
        <v>91.77960470930876</v>
      </c>
      <c r="W82" s="48">
        <f>$C$16</f>
        <v>100</v>
      </c>
      <c r="X82" s="48"/>
      <c r="Y82" s="48"/>
      <c r="Z82" s="48">
        <f>($C$24*AA81+$C$25*AA82)/(1+Z67)^$B$27</f>
        <v>63.77151542763398</v>
      </c>
      <c r="AA82" s="48">
        <f>($C$24*AB81+$C$25*AB82)/(1+AA67)^$B$27</f>
        <v>73.3861265549013</v>
      </c>
      <c r="AB82" s="48">
        <f>($C$24*AC81+$C$25*AC82)/(1+AB67)^$B$27</f>
        <v>82.77734843611938</v>
      </c>
      <c r="AC82" s="48">
        <f>($C$24*AD81+$C$25*AD82)/(1+AC67)^$B$27</f>
        <v>91.6847760328649</v>
      </c>
      <c r="AD82" s="48">
        <f t="shared" si="1"/>
        <v>100</v>
      </c>
    </row>
    <row r="83" spans="1:30" ht="12.75">
      <c r="A83" s="3">
        <v>0</v>
      </c>
      <c r="B83">
        <f>(($C$24*C82+$C$25*C83)/(1+B65)^$B$27)</f>
        <v>105.42945188171676</v>
      </c>
      <c r="C83">
        <f>(($C$24*D82+$C$25*D83)/(1+C65)^$B$27+$C$18)</f>
        <v>116.34174776484659</v>
      </c>
      <c r="D83">
        <f>(($C$24*E82+$C$25*E83)/(1+D65)^$B$27+$C$18)</f>
        <v>116.47067096637635</v>
      </c>
      <c r="E83">
        <f>(($C$24*F82+$C$25*F83)/(1+E65)^$B$27+$C$18)</f>
        <v>115.49902105001509</v>
      </c>
      <c r="F83">
        <f>(($C$24*G82+$C$25*G83)/(1+F65)^$B$27+$C$18)</f>
        <v>113.32975193178123</v>
      </c>
      <c r="G83">
        <f t="shared" si="0"/>
        <v>110</v>
      </c>
      <c r="I83" s="48"/>
      <c r="J83" s="73">
        <f>($C$24*K82+$C$25*K83)/(1+J68)^$B$27</f>
        <v>88.9996447284122</v>
      </c>
      <c r="K83" s="49">
        <f>($C$24*L82+$C$25*L83)/(1+I51)^$B$27</f>
        <v>94.66071532086298</v>
      </c>
      <c r="L83" s="48">
        <f>$C$16</f>
        <v>100</v>
      </c>
      <c r="M83" s="48"/>
      <c r="N83" s="73">
        <f>($C$24*O82+$C$25*O83)/(1+N68)^$B$27</f>
        <v>81.62983424122496</v>
      </c>
      <c r="O83" s="49">
        <f>($C$24*P82+$C$25*P83)/(1+O68)^$B$27</f>
        <v>88.15723369648789</v>
      </c>
      <c r="P83" s="49">
        <f>($C$24*Q82+$C$25*Q83)/(1+I52)^$B$27</f>
        <v>94.33367037189915</v>
      </c>
      <c r="Q83" s="48">
        <f>$C$16</f>
        <v>100</v>
      </c>
      <c r="R83" s="48"/>
      <c r="S83" s="73">
        <f>($C$24*T82+$C$25*T83)/(1+S68)^$B$27</f>
        <v>73.5029359954183</v>
      </c>
      <c r="T83" s="49">
        <f>($C$24*U82+$C$25*U83)/(1+T68)^$B$27</f>
        <v>80.74578024565359</v>
      </c>
      <c r="U83" s="49">
        <f>($C$24*V82+$C$25*V83)/(1+U68)^$B$27</f>
        <v>87.68232840496819</v>
      </c>
      <c r="V83" s="49">
        <f>($C$24*W82+$C$25*W83)/(1+I53)^$B$27</f>
        <v>94.11866058513203</v>
      </c>
      <c r="W83" s="48">
        <f>$C$16</f>
        <v>100</v>
      </c>
      <c r="X83" s="48"/>
      <c r="Y83" s="47">
        <f>($C$24*Z82+$C$25*Z83)/(1+Y68)^$B$27</f>
        <v>64.99309169218333</v>
      </c>
      <c r="Z83" s="48">
        <f>($C$24*AA82+$C$25*AA83)/(1+Z68)^$B$27</f>
        <v>72.71397712595103</v>
      </c>
      <c r="AA83" s="48">
        <f>($C$24*AB82+$C$25*AB83)/(1+AA68)^$B$27</f>
        <v>80.24461008062691</v>
      </c>
      <c r="AB83" s="48">
        <f>($C$24*AC82+$C$25*AC83)/(1+AB68)^$B$27</f>
        <v>87.35195908318352</v>
      </c>
      <c r="AC83" s="48">
        <f>($C$24*AD82+$C$25*AD83)/(1+I54)^$B$27</f>
        <v>93.93613811980111</v>
      </c>
      <c r="AD83" s="48">
        <f t="shared" si="1"/>
        <v>100</v>
      </c>
    </row>
    <row r="84" spans="9:30" ht="12.75"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ht="13.5" thickBot="1">
      <c r="A85" s="9" t="s">
        <v>7</v>
      </c>
      <c r="B85" s="10">
        <v>0</v>
      </c>
      <c r="C85" s="10">
        <v>1</v>
      </c>
      <c r="D85" s="10">
        <v>2</v>
      </c>
      <c r="E85" s="10">
        <v>3</v>
      </c>
      <c r="F85" s="10">
        <v>4</v>
      </c>
      <c r="G85" s="10">
        <v>5</v>
      </c>
      <c r="I85" s="52" t="s">
        <v>7</v>
      </c>
      <c r="J85" s="53">
        <v>0</v>
      </c>
      <c r="K85" s="53">
        <v>1</v>
      </c>
      <c r="L85" s="53">
        <v>2</v>
      </c>
      <c r="M85" s="52" t="s">
        <v>7</v>
      </c>
      <c r="N85" s="53">
        <v>0</v>
      </c>
      <c r="O85" s="53">
        <v>1</v>
      </c>
      <c r="P85" s="53">
        <v>2</v>
      </c>
      <c r="Q85" s="48"/>
      <c r="R85" s="52" t="s">
        <v>7</v>
      </c>
      <c r="S85" s="53">
        <v>0</v>
      </c>
      <c r="T85" s="53">
        <v>1</v>
      </c>
      <c r="U85" s="53">
        <v>2</v>
      </c>
      <c r="V85" s="53">
        <v>3</v>
      </c>
      <c r="W85" s="53"/>
      <c r="X85" s="52" t="s">
        <v>7</v>
      </c>
      <c r="Y85" s="53">
        <v>0</v>
      </c>
      <c r="Z85" s="53">
        <v>1</v>
      </c>
      <c r="AA85" s="53">
        <v>2</v>
      </c>
      <c r="AB85" s="53">
        <v>3</v>
      </c>
      <c r="AC85" s="53">
        <v>4</v>
      </c>
      <c r="AD85" s="53"/>
    </row>
    <row r="86" spans="9:30" ht="12.75"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ht="12.75">
      <c r="A87" s="71" t="s">
        <v>98</v>
      </c>
      <c r="B87" s="71"/>
      <c r="C87" s="71"/>
      <c r="D87" s="71"/>
      <c r="E87" s="71"/>
      <c r="F87" s="71"/>
      <c r="G87" s="71"/>
      <c r="I87" s="81" t="s">
        <v>122</v>
      </c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</row>
    <row r="88" spans="8:30" s="43" customFormat="1" ht="12.75">
      <c r="H8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20:30" s="43" customFormat="1" ht="12.75">
      <c r="T89"/>
      <c r="U89"/>
      <c r="V89"/>
      <c r="W89"/>
      <c r="X89"/>
      <c r="Y89"/>
      <c r="Z89"/>
      <c r="AA89"/>
      <c r="AB89"/>
      <c r="AC89"/>
      <c r="AD89"/>
    </row>
    <row r="90" spans="20:30" s="43" customFormat="1" ht="13.5" thickBot="1">
      <c r="T90"/>
      <c r="U90"/>
      <c r="V90"/>
      <c r="W90"/>
      <c r="X90"/>
      <c r="Y90"/>
      <c r="Z90"/>
      <c r="AA90"/>
      <c r="AB90"/>
      <c r="AC90"/>
      <c r="AD90"/>
    </row>
    <row r="91" spans="1:30" s="19" customFormat="1" ht="12.75">
      <c r="A91" s="7" t="s">
        <v>14</v>
      </c>
      <c r="B91" s="8"/>
      <c r="C91" s="8"/>
      <c r="D91" s="8"/>
      <c r="E91" s="8"/>
      <c r="F91" s="8"/>
      <c r="G91" s="8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s="43" customFormat="1" ht="12.75">
      <c r="A92"/>
      <c r="B92"/>
      <c r="C92"/>
      <c r="D92"/>
      <c r="E92"/>
      <c r="F92"/>
      <c r="G92"/>
      <c r="H92"/>
      <c r="I92" s="1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s="43" customFormat="1" ht="12.75">
      <c r="A93" t="s">
        <v>30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s="43" customFormat="1" ht="12.75">
      <c r="A94" s="3">
        <v>5</v>
      </c>
      <c r="B94"/>
      <c r="C94"/>
      <c r="D94"/>
      <c r="E94"/>
      <c r="F94"/>
      <c r="G94">
        <f aca="true" t="shared" si="2" ref="G94:G99">$C$16</f>
        <v>100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s="43" customFormat="1" ht="12.75">
      <c r="A95" s="3">
        <v>4</v>
      </c>
      <c r="B95"/>
      <c r="C95"/>
      <c r="D95"/>
      <c r="E95"/>
      <c r="F95">
        <f>(C24*G94+C25*G95)/(1+F61)^$B$27</f>
        <v>79.90340867257054</v>
      </c>
      <c r="G95">
        <f t="shared" si="2"/>
        <v>100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s="43" customFormat="1" ht="12.75">
      <c r="A96" s="3">
        <v>3</v>
      </c>
      <c r="B96"/>
      <c r="C96"/>
      <c r="D96"/>
      <c r="E96">
        <f>(C24*F95+C25*F96)/(1+E62)^$B$27</f>
        <v>69.56018849881784</v>
      </c>
      <c r="F96">
        <f>(C24*G95+C25*G96)/(1+F62)^$B$27</f>
        <v>84.81633916707625</v>
      </c>
      <c r="G96">
        <f t="shared" si="2"/>
        <v>100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s="43" customFormat="1" ht="12.75">
      <c r="A97" s="3">
        <v>2</v>
      </c>
      <c r="B97"/>
      <c r="C97"/>
      <c r="D97">
        <f>($C$24*E96+$C$25*E97)/(1+D63)^$B$27</f>
        <v>64.88908116082033</v>
      </c>
      <c r="E97">
        <f>(C24*F96+C25*F97)/(1+E63)^$B$27</f>
        <v>76.88662772115134</v>
      </c>
      <c r="F97">
        <f>(C24*G96+C25*G97)/(1+F63)^$B$27</f>
        <v>88.69810684900847</v>
      </c>
      <c r="G97">
        <f t="shared" si="2"/>
        <v>100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7" ht="12.75">
      <c r="A98" s="3">
        <v>1</v>
      </c>
      <c r="C98">
        <f>($C$24*D97+$C$25*D98)/(1+C64)^$B$27</f>
        <v>63.77151542763398</v>
      </c>
      <c r="D98">
        <f>($C$24*E97+$C$25*E98)/(1+D64)^$B$27</f>
        <v>73.3861265549013</v>
      </c>
      <c r="E98">
        <f>(C24*F97+C25*F98)/(1+E64)^$B$27</f>
        <v>82.77734843611938</v>
      </c>
      <c r="F98">
        <f>(C24*G97+C25*G98)/(1+F64)^$B$27</f>
        <v>91.6847760328649</v>
      </c>
      <c r="G98">
        <f t="shared" si="2"/>
        <v>100</v>
      </c>
    </row>
    <row r="99" spans="1:7" ht="12.75">
      <c r="A99" s="3">
        <v>0</v>
      </c>
      <c r="B99">
        <f>($C$24*C98+$C$25*C99)/(1+B65)^$B$27</f>
        <v>64.99309169218333</v>
      </c>
      <c r="C99">
        <f>($C$24*D98+$C$25*D99)/(1+C65)^$B$27</f>
        <v>72.71397712595103</v>
      </c>
      <c r="D99">
        <f>($C$24*E98+$C$25*E99)/(1+D65)^$B$27</f>
        <v>80.24461008062691</v>
      </c>
      <c r="E99">
        <f>(C24*F98+C25*F99)/(1+E65)^$B$27</f>
        <v>87.35195908318352</v>
      </c>
      <c r="F99">
        <f>(C24*G98+C25*G99)/(1+F65)^$B$27</f>
        <v>93.93613811980111</v>
      </c>
      <c r="G99">
        <f t="shared" si="2"/>
        <v>100</v>
      </c>
    </row>
    <row r="101" spans="1:13" ht="13.5" thickBot="1">
      <c r="A101" s="9" t="s">
        <v>7</v>
      </c>
      <c r="B101" s="10">
        <v>0</v>
      </c>
      <c r="C101" s="10">
        <v>1</v>
      </c>
      <c r="D101" s="10">
        <v>2</v>
      </c>
      <c r="E101" s="10">
        <v>3</v>
      </c>
      <c r="F101" s="10">
        <v>4</v>
      </c>
      <c r="G101" s="10">
        <v>5</v>
      </c>
      <c r="M101" s="77"/>
    </row>
    <row r="103" ht="12.75">
      <c r="M103" s="77"/>
    </row>
    <row r="104" ht="12.75">
      <c r="M104" s="43"/>
    </row>
    <row r="105" spans="1:12" ht="12.75">
      <c r="A105" s="71" t="s">
        <v>97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ht="12.75">
      <c r="A106" s="71" t="s">
        <v>100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1:12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ht="13.5" thickBot="1"/>
    <row r="109" spans="1:7" ht="12.75">
      <c r="A109" s="7" t="s">
        <v>41</v>
      </c>
      <c r="B109" s="8"/>
      <c r="C109" s="8"/>
      <c r="D109" s="8"/>
      <c r="E109" s="8"/>
      <c r="F109" s="8"/>
      <c r="G109" s="8"/>
    </row>
    <row r="111" spans="1:3" ht="12.75">
      <c r="A111" t="s">
        <v>26</v>
      </c>
      <c r="C111" s="2">
        <f>C19</f>
        <v>110</v>
      </c>
    </row>
    <row r="112" ht="12.75">
      <c r="C112" s="2"/>
    </row>
    <row r="113" spans="1:3" ht="12.75">
      <c r="A113" t="s">
        <v>30</v>
      </c>
      <c r="C113" s="2"/>
    </row>
    <row r="114" spans="1:6" ht="12.75">
      <c r="A114" s="3">
        <v>4</v>
      </c>
      <c r="F114">
        <f>MAX(F79-$C$19,0)</f>
        <v>0</v>
      </c>
    </row>
    <row r="115" spans="1:21" ht="12.75">
      <c r="A115" s="3">
        <v>3</v>
      </c>
      <c r="E115">
        <f>($C$24*F114+$C$25*F115)/(1+E62)^$B$27</f>
        <v>0</v>
      </c>
      <c r="F115">
        <f>MAX(F80-$C$19,0)</f>
        <v>0</v>
      </c>
      <c r="T115" s="34"/>
      <c r="U115" s="34"/>
    </row>
    <row r="116" spans="1:21" ht="12.75">
      <c r="A116" s="3">
        <v>2</v>
      </c>
      <c r="D116">
        <f>($C$24*E115+$C$25*E116)/(1+D63)^$B$27</f>
        <v>0</v>
      </c>
      <c r="E116">
        <f>($C$24*F115+$C$25*F116)/(1+E63)^$B$27</f>
        <v>0</v>
      </c>
      <c r="F116">
        <f>MAX(F81-$C$19,0)</f>
        <v>0</v>
      </c>
      <c r="T116" s="34"/>
      <c r="U116" s="34"/>
    </row>
    <row r="117" spans="1:21" ht="12.75">
      <c r="A117" s="3">
        <v>1</v>
      </c>
      <c r="C117">
        <f>($C$24*D116+$C$25*D117)/(1+C64)^$B$27</f>
        <v>0.0830010865888236</v>
      </c>
      <c r="D117">
        <f>($C$24*E116+$C$25*E117)/(1+D64)^$B$27</f>
        <v>0.17997051523299504</v>
      </c>
      <c r="E117">
        <f>($C$24*F116+$C$25*F117)/(1+E64)^$B$27</f>
        <v>0.39155640721377627</v>
      </c>
      <c r="F117">
        <f>MAX(F82-$C$19,0)</f>
        <v>0.8532536361513934</v>
      </c>
      <c r="R117" s="34"/>
      <c r="S117" s="34"/>
      <c r="T117" s="34"/>
      <c r="U117" s="34"/>
    </row>
    <row r="118" spans="1:21" ht="12.75">
      <c r="A118" s="3">
        <v>0</v>
      </c>
      <c r="B118">
        <f>($C$24*C117+$C$25*C118)/(1+B65)^$B$27</f>
        <v>0.33097380434888146</v>
      </c>
      <c r="C118">
        <f>($C$24*D117+$C$25*D118)/(1+C65)^$B$27</f>
        <v>0.6120439025438276</v>
      </c>
      <c r="D118">
        <f>($C$24*E117+$C$25*E118)/(1+D65)^$B$27</f>
        <v>1.1131612775476467</v>
      </c>
      <c r="E118">
        <f>($C$24*F117+$C$25*F118)/(1+E65)^$B$27</f>
        <v>1.9684944063698409</v>
      </c>
      <c r="F118">
        <f>MAX(F83-$C$19,0)</f>
        <v>3.3297519317812316</v>
      </c>
      <c r="S118" s="34"/>
      <c r="T118" s="34"/>
      <c r="U118" s="34"/>
    </row>
    <row r="119" spans="1:21" ht="12.75">
      <c r="A119" s="3"/>
      <c r="I119" s="4"/>
      <c r="J119" s="2"/>
      <c r="R119" s="34"/>
      <c r="S119" s="34"/>
      <c r="T119" s="34"/>
      <c r="U119" s="34"/>
    </row>
    <row r="120" spans="1:21" ht="13.5" thickBot="1">
      <c r="A120" s="9" t="s">
        <v>7</v>
      </c>
      <c r="B120" s="10">
        <v>0</v>
      </c>
      <c r="C120" s="10">
        <v>1</v>
      </c>
      <c r="D120" s="10">
        <v>2</v>
      </c>
      <c r="E120" s="10">
        <v>3</v>
      </c>
      <c r="F120" s="10">
        <v>4</v>
      </c>
      <c r="G120" s="10"/>
      <c r="R120" s="34"/>
      <c r="S120" s="34"/>
      <c r="T120" s="34"/>
      <c r="U120" s="34"/>
    </row>
    <row r="121" spans="17:21" ht="12.75">
      <c r="Q121" s="34"/>
      <c r="R121" s="34"/>
      <c r="S121" s="34"/>
      <c r="T121" s="34"/>
      <c r="U121" s="34"/>
    </row>
    <row r="122" spans="16:21" ht="12.75">
      <c r="P122" s="34"/>
      <c r="R122" s="34"/>
      <c r="S122" s="34"/>
      <c r="T122" s="34"/>
      <c r="U122" s="34"/>
    </row>
    <row r="123" spans="17:21" ht="13.5" thickBot="1">
      <c r="Q123" s="34"/>
      <c r="R123" s="34"/>
      <c r="S123" s="34"/>
      <c r="T123" s="34"/>
      <c r="U123" s="34"/>
    </row>
    <row r="124" spans="1:21" ht="12.75">
      <c r="A124" s="7" t="s">
        <v>42</v>
      </c>
      <c r="B124" s="8"/>
      <c r="C124" s="8"/>
      <c r="D124" s="8"/>
      <c r="E124" s="8"/>
      <c r="F124" s="8"/>
      <c r="G124" s="8"/>
      <c r="I124" s="7" t="s">
        <v>43</v>
      </c>
      <c r="J124" s="8"/>
      <c r="K124" s="8"/>
      <c r="L124" s="8"/>
      <c r="M124" s="8"/>
      <c r="N124" s="8"/>
      <c r="O124" s="8"/>
      <c r="P124" s="33"/>
      <c r="Q124" s="34"/>
      <c r="R124" s="34"/>
      <c r="S124" s="34"/>
      <c r="T124" s="34"/>
      <c r="U124" s="34"/>
    </row>
    <row r="125" spans="16:21" ht="12.75">
      <c r="P125" s="34"/>
      <c r="Q125" s="34"/>
      <c r="R125" s="34"/>
      <c r="S125" s="34"/>
      <c r="T125" s="34"/>
      <c r="U125" s="34"/>
    </row>
    <row r="126" spans="1:21" ht="12.75">
      <c r="A126" t="s">
        <v>26</v>
      </c>
      <c r="C126" s="2">
        <f>C19</f>
        <v>110</v>
      </c>
      <c r="P126" s="34"/>
      <c r="Q126" s="34"/>
      <c r="R126" s="34"/>
      <c r="S126" s="34"/>
      <c r="T126" s="34"/>
      <c r="U126" s="34"/>
    </row>
    <row r="127" spans="3:21" ht="12.75">
      <c r="C127" s="2"/>
      <c r="P127" s="34"/>
      <c r="Q127" s="34"/>
      <c r="R127" s="34"/>
      <c r="S127" s="34"/>
      <c r="T127" s="38"/>
      <c r="U127" s="38"/>
    </row>
    <row r="128" spans="1:19" ht="12.75">
      <c r="A128" t="s">
        <v>30</v>
      </c>
      <c r="C128" s="2"/>
      <c r="I128" t="s">
        <v>30</v>
      </c>
      <c r="P128" s="34"/>
      <c r="Q128" s="34"/>
      <c r="R128" s="34"/>
      <c r="S128" s="34"/>
    </row>
    <row r="129" spans="1:19" ht="12.75">
      <c r="A129" s="3">
        <v>4</v>
      </c>
      <c r="F129">
        <f>MAX(F79-$C$19,0)</f>
        <v>0</v>
      </c>
      <c r="I129" s="3">
        <v>4</v>
      </c>
      <c r="N129">
        <f>MAX(F79-$C$19,0)</f>
        <v>0</v>
      </c>
      <c r="P129" s="34"/>
      <c r="Q129" s="34"/>
      <c r="R129" s="34"/>
      <c r="S129" s="38"/>
    </row>
    <row r="130" spans="1:18" ht="12.75">
      <c r="A130" s="3">
        <v>3</v>
      </c>
      <c r="E130">
        <f>($C$24*(MAX(F79-$C$19,F129))+$C$25*(MAX(F80-$C$19,F130)))/(1+F62)^$B$27</f>
        <v>0</v>
      </c>
      <c r="F130">
        <f>MAX(F80-$C$19,0)</f>
        <v>0</v>
      </c>
      <c r="I130" s="3">
        <v>3</v>
      </c>
      <c r="M130">
        <f>MAX(E80-$C$19,0)</f>
        <v>0</v>
      </c>
      <c r="N130">
        <f>MAX(F80-$C$19,0)</f>
        <v>0</v>
      </c>
      <c r="P130" s="34"/>
      <c r="Q130" s="34"/>
      <c r="R130" s="38"/>
    </row>
    <row r="131" spans="1:17" ht="12.75">
      <c r="A131" s="3">
        <v>2</v>
      </c>
      <c r="D131">
        <f>($C$24*(MAX(E80-$C$19,E130))+$C$25*(MAX(E81-$C$19,E131)))/(1+E63)^$B$27</f>
        <v>0</v>
      </c>
      <c r="E131">
        <f>($C$24*(MAX(F80-$C$19,F130))+$C$25*(MAX(F81-$C$19,F131)))/(1+F63)^$B$27</f>
        <v>0</v>
      </c>
      <c r="F131">
        <f>MAX(F81-$C$19,0)</f>
        <v>0</v>
      </c>
      <c r="I131" s="3">
        <v>2</v>
      </c>
      <c r="L131">
        <f>MAX(D81-$C$19,0)</f>
        <v>0</v>
      </c>
      <c r="M131">
        <f>MAX(E81-$C$19,0)</f>
        <v>0</v>
      </c>
      <c r="N131">
        <f>MAX(F81-$C$19,0)</f>
        <v>0</v>
      </c>
      <c r="P131" s="34"/>
      <c r="Q131" s="34"/>
    </row>
    <row r="132" spans="1:17" ht="12.75">
      <c r="A132" s="3">
        <v>1</v>
      </c>
      <c r="C132">
        <f>($C$24*(MAX(D81-$C$19,D131))+$C$25*(MAX(D82-$C$19,D132)))/(1+D64)^$B$27</f>
        <v>0.08250278190828227</v>
      </c>
      <c r="D132">
        <f>($C$24*(MAX(E81-$C$19,E131))+$C$25*(MAX(E82-$C$19,E132)))/(1+E64)^$B$27</f>
        <v>0.17949880749814162</v>
      </c>
      <c r="E132">
        <f>($C$24*(MAX(F81-$C$19,F131))+$C$25*(MAX(F82-$C$19,F132)))/(1+F64)^$B$27</f>
        <v>0.3911518426488405</v>
      </c>
      <c r="F132">
        <f>MAX(F82-$C$19,0)</f>
        <v>0.8532536361513934</v>
      </c>
      <c r="I132" s="3">
        <v>1</v>
      </c>
      <c r="K132">
        <f>MAX(C82-$C$19,0)</f>
        <v>0</v>
      </c>
      <c r="L132">
        <f>MAX(D82-$C$19,0)</f>
        <v>0</v>
      </c>
      <c r="M132">
        <f>MAX(E82-$C$19,0)</f>
        <v>0.23304375066220473</v>
      </c>
      <c r="N132">
        <f>MAX(F82-$C$19,0)</f>
        <v>0.8532536361513934</v>
      </c>
      <c r="P132" s="34"/>
      <c r="Q132" s="34"/>
    </row>
    <row r="133" spans="1:17" ht="12.75">
      <c r="A133" s="3">
        <v>0</v>
      </c>
      <c r="B133">
        <f>($C$24*(MAX(C82-$C$19,C132))+$C$25*(MAX(C83-$C$19,C133)))/(1+C65)^$B$27</f>
        <v>3.040620760781305</v>
      </c>
      <c r="C133">
        <f>($C$24*(MAX(D82-$C$19,D132))+$C$25*(MAX(D83-$C$19,D133)))/(1+D65)^$B$27</f>
        <v>3.136674616829215</v>
      </c>
      <c r="D133">
        <f>($C$24*(MAX(E82-$C$19,E132))+$C$25*(MAX(E83-$C$19,E133)))/(1+E65)^$B$27</f>
        <v>2.7718759163619078</v>
      </c>
      <c r="E133">
        <f>($C$24*(MAX(F82-$C$19,F132))+$C$25*(MAX(F83-$C$19,F133)))/(1+F65)^$B$27</f>
        <v>1.964676943926081</v>
      </c>
      <c r="F133">
        <f>MAX(F83-$C$19,0)</f>
        <v>3.3297519317812316</v>
      </c>
      <c r="I133" s="3">
        <v>0</v>
      </c>
      <c r="J133">
        <f>MAX(B83-$C$19,0)</f>
        <v>0</v>
      </c>
      <c r="K133">
        <f>MAX(C83-$C$19,0)</f>
        <v>6.341747764846588</v>
      </c>
      <c r="L133">
        <f>MAX(D83-$C$19,0)</f>
        <v>6.470670966376346</v>
      </c>
      <c r="M133">
        <f>MAX(E83-$C$19,0)</f>
        <v>5.499021050015088</v>
      </c>
      <c r="N133">
        <f>MAX(F83-$C$19,0)</f>
        <v>3.3297519317812316</v>
      </c>
      <c r="P133" s="34"/>
      <c r="Q133" s="34"/>
    </row>
    <row r="134" spans="16:17" ht="12.75">
      <c r="P134" s="34"/>
      <c r="Q134" s="38"/>
    </row>
    <row r="135" spans="1:16" ht="13.5" thickBot="1">
      <c r="A135" s="9" t="s">
        <v>7</v>
      </c>
      <c r="B135" s="10">
        <v>0</v>
      </c>
      <c r="C135" s="10">
        <v>1</v>
      </c>
      <c r="D135" s="10">
        <v>2</v>
      </c>
      <c r="E135" s="10">
        <v>3</v>
      </c>
      <c r="F135" s="10">
        <v>4</v>
      </c>
      <c r="G135" s="10"/>
      <c r="I135" s="9" t="s">
        <v>7</v>
      </c>
      <c r="J135" s="10">
        <v>0</v>
      </c>
      <c r="K135" s="10">
        <v>1</v>
      </c>
      <c r="L135" s="10">
        <v>2</v>
      </c>
      <c r="M135" s="10">
        <v>3</v>
      </c>
      <c r="N135" s="10">
        <v>4</v>
      </c>
      <c r="O135" s="10">
        <v>4</v>
      </c>
      <c r="P135" s="37"/>
    </row>
    <row r="138" ht="13.5" thickBot="1"/>
    <row r="139" spans="1:9" ht="12.75">
      <c r="A139" s="7" t="s">
        <v>44</v>
      </c>
      <c r="B139" s="8"/>
      <c r="C139" s="8"/>
      <c r="D139" s="8"/>
      <c r="E139" s="8"/>
      <c r="F139" s="8"/>
      <c r="G139" s="8"/>
      <c r="I139" s="4"/>
    </row>
    <row r="141" spans="1:7" ht="12.75">
      <c r="A141" t="s">
        <v>24</v>
      </c>
      <c r="C141" s="2">
        <f>C17</f>
        <v>0.1</v>
      </c>
      <c r="E141" t="s">
        <v>25</v>
      </c>
      <c r="G141" s="2">
        <f>C18</f>
        <v>10</v>
      </c>
    </row>
    <row r="143" ht="12.75">
      <c r="A143" t="s">
        <v>30</v>
      </c>
    </row>
    <row r="144" spans="1:29" s="43" customFormat="1" ht="12.75">
      <c r="A144" s="3">
        <v>5</v>
      </c>
      <c r="B144"/>
      <c r="C144"/>
      <c r="D144"/>
      <c r="E144"/>
      <c r="F144"/>
      <c r="G144">
        <f aca="true" t="shared" si="3" ref="G144:G149">$C$16+$C$18</f>
        <v>110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s="43" customFormat="1" ht="12.75">
      <c r="A145" s="3">
        <v>4</v>
      </c>
      <c r="B145"/>
      <c r="C145"/>
      <c r="D145"/>
      <c r="E145"/>
      <c r="F145">
        <f>IF((($C$24*G144+$C$25*G145)/(1+F61^$B$27)+$C$18)&gt;$C$16+$C$18,$C$16+$C$18,($C$24*G144+$C$25*G145)/(1+F61^$B$27)+$C$18)</f>
        <v>97.8937495398276</v>
      </c>
      <c r="G145">
        <f t="shared" si="3"/>
        <v>110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s="43" customFormat="1" ht="12.75">
      <c r="A146" s="3">
        <v>3</v>
      </c>
      <c r="B146"/>
      <c r="C146"/>
      <c r="D146"/>
      <c r="E146">
        <f>IF((($C$24*F145+$C$25*F146)/(1+E62^$B$27)+$C$18)&gt;$C$16+$C$18,$C$16+$C$18,($C$24*F145+$C$25*F146)/(1+E62^$B$27)+$C$18)</f>
        <v>94.96209066398178</v>
      </c>
      <c r="F146">
        <f>IF((($C$24*G145+$C$25*G146)/(1+F62^$B$27)+$C$18)&gt;$C$16+$C$18,$C$16+$C$18,($C$24*G145+$C$25*G146)/(1+F62^$B$27)+$C$18)</f>
        <v>103.29797308378389</v>
      </c>
      <c r="G146">
        <f t="shared" si="3"/>
        <v>110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s="43" customFormat="1" ht="12.75">
      <c r="A147" s="3">
        <v>2</v>
      </c>
      <c r="B147"/>
      <c r="C147"/>
      <c r="D147">
        <f>IF((($C$24*E146+$C$25*E147)/(1+D63^$B$27)+$C$18)&gt;$C$16+$C$18,$C$16+$C$18,($C$24*E146+$C$25*E147)/(1+D63^$B$27)+$C$18)</f>
        <v>97.90885083514533</v>
      </c>
      <c r="E147">
        <f>IF((($C$24*F146+$C$25*F147)/(1+E63^$B$27)+$C$18)&gt;$C$16+$C$18,$C$16+$C$18,($C$24*F146+$C$25*F147)/(1+E63^$B$27)+$C$18)</f>
        <v>103.43756444064998</v>
      </c>
      <c r="F147">
        <f>IF((($C$24*G146+$C$25*G147)/(1+F63^$B$27)+$C$18)&gt;$C$16+$C$18,$C$16+$C$18,($C$24*G146+$C$25*G147)/(1+F63^$B$27)+$C$18)</f>
        <v>107.56791753390932</v>
      </c>
      <c r="G147">
        <f t="shared" si="3"/>
        <v>110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s="43" customFormat="1" ht="12.75">
      <c r="A148" s="3">
        <v>1</v>
      </c>
      <c r="B148"/>
      <c r="C148">
        <f>IF((($C$24*D147+$C$25*D148)/(1+C64^$B$27)+$C$18)&gt;$C$16+$C$18,$C$16+$C$18,($C$24*D147+$C$25*D148)/(1+C64^$B$27)+$C$18)</f>
        <v>104.97710010016978</v>
      </c>
      <c r="D148">
        <f>IF((($C$24*E147+$C$25*E148)/(1+D64^$B$27)+$C$18)&gt;$C$16+$C$18,$C$16+$C$18,($C$24*E147+$C$25*E148)/(1+D64^$B$27)+$C$18)</f>
        <v>108.02914760384068</v>
      </c>
      <c r="E148">
        <f>IF((($C$24*F147+$C$25*F148)/(1+E64^$B$27)+$C$18)&gt;$C$16+$C$18,$C$16+$C$18,($C$24*F147+$C$25*F148)/(1+E64^$B$27)+$C$18)</f>
        <v>109.84148734344843</v>
      </c>
      <c r="F148">
        <f>IF((($C$24*G147+$C$25*G148)/(1+F64^$B$27)+$C$18)&gt;$C$16+$C$18,$C$16+$C$18,($C$24*G147+$C$25*G148)/(1+F64^$B$27)+$C$18)</f>
        <v>110</v>
      </c>
      <c r="G148">
        <f t="shared" si="3"/>
        <v>110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s="43" customFormat="1" ht="12.75">
      <c r="A149" s="3">
        <v>0</v>
      </c>
      <c r="B149">
        <f>($C$24*C148+$C$25*C149)/(1+B65^$B$27)</f>
        <v>102.3700476667475</v>
      </c>
      <c r="C149">
        <f>IF((($C$24*D148+$C$25*D149)/(1+C65^$B$27)+$C$18)&gt;$C$16+$C$18,$C$16+$C$18,($C$24*D148+$C$25*D149)/(1+C65^$B$27)+$C$18)</f>
        <v>110</v>
      </c>
      <c r="D149">
        <f>IF((($C$24*E148+$C$25*E149)/(1+D65^$B$27)+$C$18)&gt;$C$16+$C$18,$C$16+$C$18,($C$24*E148+$C$25*E149)/(1+D65^$B$27)+$C$18)</f>
        <v>110</v>
      </c>
      <c r="E149">
        <f>IF((($C$24*F148+$C$25*F149)/(1+E65^$B$27)+$C$18)&gt;$C$16+$C$18,$C$16+$C$18,($C$24*F148+$C$25*F149)/(1+E65^$B$27)+$C$18)</f>
        <v>110</v>
      </c>
      <c r="F149">
        <f>IF((($C$24*G148+$C$25*G149)/(1+F65^$B$27)+$C$18)&gt;$C$16+$C$18,$C$16+$C$18,($C$24*G148+$C$25*G149)/(1+F65^$B$27)+$C$18)</f>
        <v>110</v>
      </c>
      <c r="G149">
        <f t="shared" si="3"/>
        <v>110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s="43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s="43" customFormat="1" ht="13.5" thickBot="1">
      <c r="A151" s="9" t="s">
        <v>7</v>
      </c>
      <c r="B151" s="10">
        <v>0</v>
      </c>
      <c r="C151" s="10">
        <v>1</v>
      </c>
      <c r="D151" s="10">
        <v>2</v>
      </c>
      <c r="E151" s="10">
        <v>3</v>
      </c>
      <c r="F151" s="10">
        <v>4</v>
      </c>
      <c r="G151" s="10">
        <v>5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29" s="43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:30" s="19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43"/>
    </row>
    <row r="154" spans="1:29" s="43" customFormat="1" ht="13.5" thickBo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s="43" customFormat="1" ht="12.75">
      <c r="A155" s="7" t="s">
        <v>47</v>
      </c>
      <c r="B155" s="8"/>
      <c r="C155" s="8"/>
      <c r="D155" s="8"/>
      <c r="E155" s="8"/>
      <c r="F155" s="8"/>
      <c r="G155" s="8"/>
      <c r="H155"/>
      <c r="I155" s="7" t="s">
        <v>45</v>
      </c>
      <c r="J155" s="8"/>
      <c r="K155" s="8"/>
      <c r="L155" s="8"/>
      <c r="M155" s="8"/>
      <c r="N155" s="8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s="43" customFormat="1" ht="12.75">
      <c r="A156" s="33"/>
      <c r="B156" s="33"/>
      <c r="C156" s="33"/>
      <c r="D156" s="33"/>
      <c r="E156" s="33"/>
      <c r="F156" s="33"/>
      <c r="G156" s="33"/>
      <c r="H156" s="33"/>
      <c r="I156" s="79"/>
      <c r="J156" s="71"/>
      <c r="K156" s="78" t="s">
        <v>121</v>
      </c>
      <c r="L156" s="71"/>
      <c r="M156" s="71"/>
      <c r="N156" s="71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s="43" customFormat="1" ht="12.75">
      <c r="A157" s="20" t="s">
        <v>28</v>
      </c>
      <c r="B157"/>
      <c r="C157" s="2">
        <f>C21</f>
        <v>0.16</v>
      </c>
      <c r="D157"/>
      <c r="E157"/>
      <c r="F157"/>
      <c r="G157"/>
      <c r="H157"/>
      <c r="I157" s="36" t="s">
        <v>17</v>
      </c>
      <c r="J157" s="35">
        <v>0</v>
      </c>
      <c r="K157" s="45" t="s">
        <v>19</v>
      </c>
      <c r="L157" s="36" t="s">
        <v>18</v>
      </c>
      <c r="M157" s="35">
        <v>0</v>
      </c>
      <c r="N157" s="45" t="s">
        <v>19</v>
      </c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s="43" customFormat="1" ht="12.75">
      <c r="A158" s="20"/>
      <c r="B158"/>
      <c r="C158" s="2"/>
      <c r="D158"/>
      <c r="E158"/>
      <c r="F158"/>
      <c r="G158"/>
      <c r="H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s="43" customFormat="1" ht="12.75">
      <c r="A159" t="s">
        <v>30</v>
      </c>
      <c r="B159"/>
      <c r="C159"/>
      <c r="D159"/>
      <c r="E159" s="16"/>
      <c r="F159"/>
      <c r="G159"/>
      <c r="H159"/>
      <c r="I159" t="s">
        <v>30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s="43" customFormat="1" ht="12.75">
      <c r="A160" s="3">
        <v>4</v>
      </c>
      <c r="B160"/>
      <c r="C160"/>
      <c r="D160"/>
      <c r="E160"/>
      <c r="F160">
        <f>IF(N160&lt;$C$21,N172,(N172+$D$21)/(1+N160))</f>
        <v>92.68795406018182</v>
      </c>
      <c r="G160"/>
      <c r="H160"/>
      <c r="I160" s="3">
        <v>4</v>
      </c>
      <c r="J160"/>
      <c r="K160"/>
      <c r="L160"/>
      <c r="M160"/>
      <c r="N160">
        <f>F61+($J$157+$M$157)/10000</f>
        <v>0.251511063936979</v>
      </c>
      <c r="O160" s="16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s="43" customFormat="1" ht="12.75">
      <c r="A161" s="3">
        <v>3</v>
      </c>
      <c r="B161"/>
      <c r="C161"/>
      <c r="D161"/>
      <c r="E161">
        <f>($C$24*F160+$C$25*F161)/(1+M161)+IF(M161&gt;$C$21,$D$21/(1+M161),IF($C$16&gt;50,M161*100/(1+M161),M161/(1+M161)))</f>
        <v>94.20323196308014</v>
      </c>
      <c r="F161">
        <f>IF(N161&lt;$C$21,N173,(N173+$D$21)/(1+N161))</f>
        <v>98.38695343380846</v>
      </c>
      <c r="G161"/>
      <c r="H161"/>
      <c r="I161" s="3">
        <v>3</v>
      </c>
      <c r="J161"/>
      <c r="K161"/>
      <c r="L161"/>
      <c r="M161">
        <f>E62+($J$157+$M$157)/10000</f>
        <v>0.18400877998228957</v>
      </c>
      <c r="N161">
        <f>F62+($J$157+$M$157)/10000</f>
        <v>0.1790181111567909</v>
      </c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s="43" customFormat="1" ht="12.75">
      <c r="A162" s="3">
        <v>2</v>
      </c>
      <c r="B162"/>
      <c r="C162"/>
      <c r="D162">
        <f>($C$24*E161+$C$25*E162)/(1+L162)+IF(L162&gt;$C$21,$D$21/(1+L162),IF($C$16&gt;50,L162*100/(1+L162),L162/(1+L162)))</f>
        <v>97.11480741843899</v>
      </c>
      <c r="E162">
        <f>($C$24*F161+$C$25*F162)/(1+M162)+IF(M162&gt;$C$21,$D$21/(1+M162),IF($C$16&gt;50,M162*100/(1+M162),M162/(1+M162)))</f>
        <v>99.28523697202621</v>
      </c>
      <c r="F162">
        <f>IF(N162&lt;$C$21,N174,(N174+$D$21)/(1+N162))</f>
        <v>100</v>
      </c>
      <c r="G162"/>
      <c r="H162"/>
      <c r="I162" s="3">
        <v>2</v>
      </c>
      <c r="J162"/>
      <c r="K162"/>
      <c r="L162">
        <f>D63+($J$157+$M$157)/10000</f>
        <v>0.12843958952829929</v>
      </c>
      <c r="M162">
        <f>E63+($J$157+$M$157)/10000</f>
        <v>0.12837856958285648</v>
      </c>
      <c r="N162">
        <f>F63+($J$157+$M$157)/10000</f>
        <v>0.1274197787584218</v>
      </c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s="43" customFormat="1" ht="12.75">
      <c r="A163" s="3">
        <v>1</v>
      </c>
      <c r="B163"/>
      <c r="C163">
        <f>($C$24*D162+$C$25*D163)/(1+K163)+IF(K163&gt;$C$21,$D$21/(1+K163),IF($C$16&gt;50,K163*100/(1+K163),K163/(1+K163)))</f>
        <v>98.51785669626558</v>
      </c>
      <c r="D163">
        <f>($C$24*E162+$C$25*E163)/(1+L163)+IF(L163&gt;$C$21,$D$21/(1+L163),IF($C$16&gt;50,L163*100/(1+L163),L163/(1+L163)))</f>
        <v>99.67147448478934</v>
      </c>
      <c r="E163">
        <f>($C$24*F162+$C$25*F163)/(1+M163)+IF(M163&gt;$C$21,$D$21/(1+M163),IF($C$16&gt;50,M163*100/(1+M163),M163/(1+M163)))</f>
        <v>100</v>
      </c>
      <c r="F163">
        <f>IF(N163&lt;$C$21,N175,(N175+$D$21)/(1+N163))</f>
        <v>100</v>
      </c>
      <c r="G163" s="16"/>
      <c r="H163"/>
      <c r="I163" s="3">
        <v>1</v>
      </c>
      <c r="J163"/>
      <c r="K163">
        <f>C64+($J$157+$M$157)/10000</f>
        <v>0.08414553730209075</v>
      </c>
      <c r="L163">
        <f>D64+($J$157+$M$157)/10000</f>
        <v>0.0878348786934793</v>
      </c>
      <c r="M163">
        <f>E64+($J$157+$M$157)/10000</f>
        <v>0.08956668877282153</v>
      </c>
      <c r="N163">
        <f>F64+($J$157+$M$157)/10000</f>
        <v>0.09069361705322222</v>
      </c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s="43" customFormat="1" ht="12.75">
      <c r="A164" s="3">
        <v>0</v>
      </c>
      <c r="B164">
        <f>($C$24*C163+$C$25*C164)/(1+J164)+IF(J164&gt;$C$21,$D$21/(1+J164),IF($C$16&gt;50,J164*100/(1+J164),J164/(1+J164)))</f>
        <v>99.22017352138599</v>
      </c>
      <c r="C164">
        <f>($C$24*D163+$C$25*D164)/(1+K164)+IF(K164&gt;$C$21,$D$21/(1+K164),IF($C$16&gt;50,K164*100/(1+K164),K164/(1+K164)))</f>
        <v>99.84450769864502</v>
      </c>
      <c r="D164">
        <f>($C$24*E163+$C$25*E164)/(1+L164)+IF(L164&gt;$C$21,$D$21/(1+L164),IF($C$16&gt;50,L164*100/(1+L164),L164/(1+L164)))</f>
        <v>99.99999999999999</v>
      </c>
      <c r="E164">
        <f>($C$24*F163+$C$25*F164)/(1+M164)+IF(M164&gt;$C$21,$D$21/(1+M164),IF($C$16&gt;50,M164*100/(1+M164),M164/(1+M164)))</f>
        <v>100</v>
      </c>
      <c r="F164">
        <f>IF(N164&lt;$C$21,N176,(N176+$D$21)/(1+N164))</f>
        <v>100</v>
      </c>
      <c r="G164"/>
      <c r="H164"/>
      <c r="I164" s="3">
        <v>0</v>
      </c>
      <c r="J164">
        <f>B65+($J$157+$M$157)/10000</f>
        <v>0.05</v>
      </c>
      <c r="K164">
        <f>C65+($J$157+$M$157)/10000</f>
        <v>0.05640444043803108</v>
      </c>
      <c r="L164">
        <f>D65+($J$157+$M$157)/10000</f>
        <v>0.06006688392131909</v>
      </c>
      <c r="M164">
        <f>E65+($J$157+$M$157)/10000</f>
        <v>0.0624885583613696</v>
      </c>
      <c r="N164">
        <f>F65+($J$157+$M$157)/10000</f>
        <v>0.06455302508248051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s="43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s="43" customFormat="1" ht="13.5" thickBot="1">
      <c r="A166" s="9" t="s">
        <v>7</v>
      </c>
      <c r="B166" s="10">
        <v>0</v>
      </c>
      <c r="C166" s="10">
        <v>1</v>
      </c>
      <c r="D166" s="10">
        <v>2</v>
      </c>
      <c r="E166" s="10">
        <v>3</v>
      </c>
      <c r="F166" s="10">
        <v>4</v>
      </c>
      <c r="G166" s="10">
        <v>5</v>
      </c>
      <c r="H166"/>
      <c r="I166" s="9" t="s">
        <v>7</v>
      </c>
      <c r="J166" s="10">
        <v>0</v>
      </c>
      <c r="K166" s="10">
        <v>1</v>
      </c>
      <c r="L166" s="10">
        <v>2</v>
      </c>
      <c r="M166" s="10">
        <v>3</v>
      </c>
      <c r="N166" s="10">
        <v>4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7:29" s="43" customFormat="1" ht="12.75"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30" s="19" customFormat="1" ht="13.5" thickBot="1">
      <c r="A168" s="43"/>
      <c r="B168" s="43"/>
      <c r="C168" s="43"/>
      <c r="D168" s="43"/>
      <c r="E168" s="43"/>
      <c r="F168" s="43"/>
      <c r="G168"/>
      <c r="H168"/>
      <c r="I168"/>
      <c r="J168"/>
      <c r="K168"/>
      <c r="L168"/>
      <c r="M168"/>
      <c r="N168"/>
      <c r="O168"/>
      <c r="P168"/>
      <c r="Q168"/>
      <c r="R168"/>
      <c r="S168"/>
      <c r="V168"/>
      <c r="W168"/>
      <c r="X168"/>
      <c r="Y168"/>
      <c r="Z168"/>
      <c r="AA168"/>
      <c r="AB168"/>
      <c r="AC168"/>
      <c r="AD168" s="43"/>
    </row>
    <row r="169" spans="7:29" s="43" customFormat="1" ht="13.5" thickBot="1">
      <c r="G169"/>
      <c r="H169"/>
      <c r="I169" s="7" t="s">
        <v>46</v>
      </c>
      <c r="J169" s="8"/>
      <c r="K169" s="8"/>
      <c r="L169" s="8"/>
      <c r="M169" s="8"/>
      <c r="N169" s="8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s="43" customFormat="1" ht="12.75">
      <c r="A170" s="7" t="s">
        <v>48</v>
      </c>
      <c r="B170" s="8"/>
      <c r="C170" s="8"/>
      <c r="D170" s="8"/>
      <c r="E170" s="8"/>
      <c r="F170" s="8"/>
      <c r="G170" s="8"/>
      <c r="H170"/>
      <c r="I170"/>
      <c r="J170"/>
      <c r="K170"/>
      <c r="L170"/>
      <c r="M170"/>
      <c r="N170"/>
      <c r="O170"/>
      <c r="P170"/>
      <c r="Q170"/>
      <c r="R170"/>
      <c r="S170" s="19"/>
      <c r="T170"/>
      <c r="U170"/>
      <c r="V170"/>
      <c r="W170"/>
      <c r="X170"/>
      <c r="Y170"/>
      <c r="Z170"/>
      <c r="AA170"/>
      <c r="AB170"/>
      <c r="AC170"/>
    </row>
    <row r="171" spans="1:29" s="43" customFormat="1" ht="12.75">
      <c r="A171" s="33"/>
      <c r="B171" s="33"/>
      <c r="C171" s="33"/>
      <c r="D171" s="33"/>
      <c r="E171" s="33"/>
      <c r="F171" s="33"/>
      <c r="G171"/>
      <c r="H171"/>
      <c r="I171" t="s">
        <v>30</v>
      </c>
      <c r="J171"/>
      <c r="K171"/>
      <c r="L171"/>
      <c r="M171"/>
      <c r="N171"/>
      <c r="O171"/>
      <c r="P171"/>
      <c r="Q171"/>
      <c r="R171" s="19"/>
      <c r="S171"/>
      <c r="T171"/>
      <c r="U171"/>
      <c r="V171"/>
      <c r="W171"/>
      <c r="X171"/>
      <c r="Y171"/>
      <c r="Z171"/>
      <c r="AA171"/>
      <c r="AB171"/>
      <c r="AC171"/>
    </row>
    <row r="172" spans="1:14" ht="12.75">
      <c r="A172" s="20" t="s">
        <v>27</v>
      </c>
      <c r="C172" s="2">
        <f>C22</f>
        <v>0.08</v>
      </c>
      <c r="I172" s="3">
        <v>4</v>
      </c>
      <c r="N172">
        <f>$C$16</f>
        <v>100</v>
      </c>
    </row>
    <row r="173" spans="1:14" ht="12.75">
      <c r="A173" s="20"/>
      <c r="C173" s="2"/>
      <c r="I173" s="3">
        <v>3</v>
      </c>
      <c r="M173">
        <f>$C$16</f>
        <v>100</v>
      </c>
      <c r="N173">
        <f>$C$16</f>
        <v>100</v>
      </c>
    </row>
    <row r="174" spans="1:14" ht="12.75">
      <c r="A174" t="s">
        <v>30</v>
      </c>
      <c r="E174" s="16"/>
      <c r="G174" s="19"/>
      <c r="I174" s="3">
        <v>2</v>
      </c>
      <c r="L174">
        <f>$C$16</f>
        <v>100</v>
      </c>
      <c r="M174">
        <f>$C$16</f>
        <v>100</v>
      </c>
      <c r="N174">
        <f>$C$16</f>
        <v>100</v>
      </c>
    </row>
    <row r="175" spans="1:17" ht="12.75">
      <c r="A175" s="3">
        <v>4</v>
      </c>
      <c r="F175">
        <f>IF(N160&gt;$C$22,N172,(N172+$D$22)/(1+N160))</f>
        <v>100</v>
      </c>
      <c r="I175" s="3">
        <v>1</v>
      </c>
      <c r="K175">
        <f>$C$16</f>
        <v>100</v>
      </c>
      <c r="L175">
        <f>$C$16</f>
        <v>100</v>
      </c>
      <c r="M175">
        <f>$C$16</f>
        <v>100</v>
      </c>
      <c r="N175">
        <f>$C$16</f>
        <v>100</v>
      </c>
      <c r="Q175" s="19"/>
    </row>
    <row r="176" spans="1:16" ht="12.75">
      <c r="A176" s="3">
        <v>3</v>
      </c>
      <c r="E176">
        <f>($C$24*F175+$C$25*F176)/(1+M161)+IF(M161&lt;$C$22,$D$22/(1+M161),IF($C$16&gt;50,M161*100/(1+M161),M161/(1+M161)))</f>
        <v>100</v>
      </c>
      <c r="F176">
        <f>IF(N161&gt;$C$22,N173,(N173+$D$22)/(1+N161))</f>
        <v>100</v>
      </c>
      <c r="H176" s="19"/>
      <c r="I176" s="3">
        <v>0</v>
      </c>
      <c r="J176">
        <f>$C$16</f>
        <v>100</v>
      </c>
      <c r="K176">
        <f>$C$16</f>
        <v>100</v>
      </c>
      <c r="L176">
        <f>$C$16</f>
        <v>100</v>
      </c>
      <c r="M176">
        <f>$C$16</f>
        <v>100</v>
      </c>
      <c r="N176">
        <f>$C$16</f>
        <v>100</v>
      </c>
      <c r="O176" s="19"/>
      <c r="P176" s="19"/>
    </row>
    <row r="177" spans="1:38" ht="12.75">
      <c r="A177" s="3">
        <v>2</v>
      </c>
      <c r="D177">
        <f>($C$24*E176+$C$25*E177)/(1+L162)+IF(L162&lt;$C$22,$D$22/(1+L162),IF($C$16&gt;50,L162*100/(1+L162),L162/(1+L162)))</f>
        <v>100.00000000000001</v>
      </c>
      <c r="E177">
        <f>($C$24*F176+$C$25*F177)/(1+M162)+IF(M162&lt;$C$22,$D$22/(1+M162),IF($C$16&gt;50,M162*100/(1+M162),M162/(1+M162)))</f>
        <v>99.99999999999999</v>
      </c>
      <c r="F177">
        <f>IF(N162&gt;$C$22,N174,(N174+$D$22)/(1+N162))</f>
        <v>100</v>
      </c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</row>
    <row r="178" spans="1:38" ht="13.5" thickBot="1">
      <c r="A178" s="3">
        <v>1</v>
      </c>
      <c r="C178">
        <f>($C$24*D177+$C$25*D178)/(1+K163)+IF(K163&lt;$C$22,$D$22/(1+K163),IF($C$16&gt;50,K163*100/(1+K163),K163/(1+K163)))</f>
        <v>100</v>
      </c>
      <c r="D178">
        <f>($C$24*E177+$C$25*E178)/(1+L163)+IF(L163&lt;$C$22,$D$22/(1+L163),IF($C$16&gt;50,L163*100/(1+L163),L163/(1+L163)))</f>
        <v>100</v>
      </c>
      <c r="E178">
        <f>($C$24*F177+$C$25*F178)/(1+M163)+IF(M163&lt;$C$22,$D$22/(1+M163),IF($C$16&gt;50,M163*100/(1+M163),M163/(1+M163)))</f>
        <v>100</v>
      </c>
      <c r="F178">
        <f>IF(N163&gt;$C$22,N175,(N175+$D$22)/(1+N163))</f>
        <v>100</v>
      </c>
      <c r="I178" s="9" t="s">
        <v>7</v>
      </c>
      <c r="J178" s="10">
        <v>0</v>
      </c>
      <c r="K178" s="10">
        <v>1</v>
      </c>
      <c r="L178" s="10">
        <v>2</v>
      </c>
      <c r="M178" s="10">
        <v>3</v>
      </c>
      <c r="N178" s="10">
        <v>4</v>
      </c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</row>
    <row r="179" spans="1:38" ht="12.75">
      <c r="A179" s="3">
        <v>0</v>
      </c>
      <c r="B179">
        <f>($C$24*C178+$C$25*C179)/(1+J164)+IF(J164&lt;$C$22,$D$22/(1+J164),IF($C$16&gt;50,J164*100/(1+J164),J164/(1+J164)))</f>
        <v>104.59234902839498</v>
      </c>
      <c r="C179">
        <f>($C$24*D178+$C$25*D179)/(1+K164)+IF(K164&lt;$C$22,$D$22/(1+K164),IF($C$16&gt;50,K164*100/(1+K164),K164/(1+K164)))</f>
        <v>103.64393295962945</v>
      </c>
      <c r="D179">
        <f>($C$24*E178+$C$25*E179)/(1+L164)+IF(L164&lt;$C$22,$D$22/(1+L164),IF($C$16&gt;50,L164*100/(1+L164),L164/(1+L164)))</f>
        <v>102.97982200602831</v>
      </c>
      <c r="E179">
        <f>($C$24*F178+$C$25*F179)/(1+M164)+IF(M164&lt;$C$22,$D$22/(1+M164),IF($C$16&gt;50,M164*100/(1+M164),M164/(1+M164)))</f>
        <v>102.33099804140505</v>
      </c>
      <c r="F179">
        <f>IF(N164&gt;$C$22,N176,(N176+$D$22)/(1+N164))</f>
        <v>101.45102916938521</v>
      </c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</row>
    <row r="180" spans="18:38" ht="12.75">
      <c r="R180" s="43"/>
      <c r="S180" s="43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3"/>
      <c r="AF180" s="43"/>
      <c r="AG180" s="43"/>
      <c r="AH180" s="43"/>
      <c r="AI180" s="43"/>
      <c r="AJ180" s="43"/>
      <c r="AK180" s="43"/>
      <c r="AL180" s="43"/>
    </row>
    <row r="181" spans="1:19" ht="13.5" thickBot="1">
      <c r="A181" s="9" t="s">
        <v>7</v>
      </c>
      <c r="B181" s="10">
        <v>0</v>
      </c>
      <c r="C181" s="10">
        <v>1</v>
      </c>
      <c r="D181" s="10">
        <v>2</v>
      </c>
      <c r="E181" s="10">
        <v>3</v>
      </c>
      <c r="F181" s="10">
        <v>4</v>
      </c>
      <c r="G181" s="10">
        <v>5</v>
      </c>
      <c r="R181" s="43"/>
      <c r="S181" s="43"/>
    </row>
    <row r="182" spans="18:19" ht="12.75">
      <c r="R182" s="43"/>
      <c r="S182" s="46"/>
    </row>
    <row r="183" ht="12.75">
      <c r="R183" s="46"/>
    </row>
    <row r="184" ht="13.5" thickBot="1">
      <c r="Q184" s="43"/>
    </row>
    <row r="185" spans="1:17" ht="12.75">
      <c r="A185" s="7" t="s">
        <v>49</v>
      </c>
      <c r="B185" s="8"/>
      <c r="C185" s="8"/>
      <c r="D185" s="8"/>
      <c r="E185" s="8"/>
      <c r="F185" s="8"/>
      <c r="G185" s="8"/>
      <c r="H185" s="43"/>
      <c r="I185" s="43"/>
      <c r="J185" s="43"/>
      <c r="K185" s="43"/>
      <c r="L185" s="43"/>
      <c r="M185" s="43"/>
      <c r="N185" s="43"/>
      <c r="O185" s="43"/>
      <c r="P185" s="43"/>
      <c r="Q185" s="43"/>
    </row>
    <row r="186" spans="1:17" ht="12.75">
      <c r="A186" s="33"/>
      <c r="B186" s="33"/>
      <c r="C186" s="33"/>
      <c r="D186" s="33"/>
      <c r="E186" s="33"/>
      <c r="F186" s="33"/>
      <c r="G186" s="46"/>
      <c r="H186" s="43"/>
      <c r="I186" s="43"/>
      <c r="J186" s="43"/>
      <c r="K186" s="43"/>
      <c r="L186" s="43"/>
      <c r="M186" s="43"/>
      <c r="N186" s="43"/>
      <c r="O186" s="43"/>
      <c r="P186" s="43"/>
      <c r="Q186" s="43"/>
    </row>
    <row r="187" spans="1:17" ht="12.75">
      <c r="A187" s="20" t="s">
        <v>28</v>
      </c>
      <c r="B187" s="20"/>
      <c r="C187" s="2">
        <f>C21</f>
        <v>0.16</v>
      </c>
      <c r="E187" s="34"/>
      <c r="F187" s="34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6"/>
    </row>
    <row r="188" spans="1:16" ht="12.75">
      <c r="A188" s="20" t="s">
        <v>27</v>
      </c>
      <c r="B188" s="20"/>
      <c r="C188" s="2">
        <f>C22</f>
        <v>0.08</v>
      </c>
      <c r="E188" s="34"/>
      <c r="F188" s="34"/>
      <c r="G188" s="19"/>
      <c r="H188" s="46"/>
      <c r="I188" s="46"/>
      <c r="J188" s="46"/>
      <c r="K188" s="46"/>
      <c r="L188" s="46"/>
      <c r="M188" s="46"/>
      <c r="N188" s="46"/>
      <c r="O188" s="46"/>
      <c r="P188" s="46"/>
    </row>
    <row r="190" spans="1:5" ht="12.75">
      <c r="A190" t="s">
        <v>30</v>
      </c>
      <c r="E190" s="16"/>
    </row>
    <row r="191" spans="1:6" ht="12.75">
      <c r="A191" s="3">
        <v>4</v>
      </c>
      <c r="F191">
        <f>IF(N160&gt;$C$21,(N172+$D$21)/(1+N160),IF(N160&lt;$C$22,(N172+$D$22)/(1+N160),N172))</f>
        <v>92.68795406018182</v>
      </c>
    </row>
    <row r="192" spans="1:6" ht="12.75">
      <c r="A192" s="3">
        <v>3</v>
      </c>
      <c r="E192">
        <f>($C$24*F191+$C$25*F192)/(1+M161)+IF(M161&lt;$C$22,$D$22/(1+M161),IF(M161&gt;$C$21,$D$21/(1+M161),IF($C$16&gt;50,M161*100/(1+M161),M161/(1+M161))))</f>
        <v>94.20323196308014</v>
      </c>
      <c r="F192">
        <f>IF(N161&gt;$C$21,(N173+$D$21)/(1+N161),IF(N161&lt;$C$22,(N173+$D$22)/(1+N161),N173))</f>
        <v>98.38695343380846</v>
      </c>
    </row>
    <row r="193" spans="1:6" ht="12.75">
      <c r="A193" s="3">
        <v>2</v>
      </c>
      <c r="D193">
        <f>($C$24*E192+$C$25*E193)/(1+L162)+IF(L162&lt;$C$22,$D$22/(1+L162),IF(L162&gt;$C$21,$D$21/(1+L162),IF($C$16&gt;50,L162*100/(1+L162),L162/(1+L162))))</f>
        <v>97.11480741843899</v>
      </c>
      <c r="E193">
        <f>($C$24*F192+$C$25*F193)/(1+M162)+IF(M162&lt;$C$22,$D$22/(1+M162),IF(M162&gt;$C$21,$D$21/(1+M162),IF($C$16&gt;50,M162*100/(1+M162),M162/(1+M162))))</f>
        <v>99.28523697202621</v>
      </c>
      <c r="F193">
        <f>IF(N162&gt;$C$21,(N174+$D$21)/(1+N162),IF(N162&lt;$C$22,(N174+$D$22)/(1+N162),N174))</f>
        <v>100</v>
      </c>
    </row>
    <row r="194" spans="1:6" ht="12.75">
      <c r="A194" s="3">
        <v>1</v>
      </c>
      <c r="C194">
        <f>($C$24*D193+$C$25*D194)/(1+K163)+IF(K163&lt;$C$22,$D$22/(1+K163),IF(K163&gt;$C$21,$D$21/(1+K163),IF($C$16&gt;50,K163*100/(1+K163),K163/(1+K163))))</f>
        <v>98.51785669626558</v>
      </c>
      <c r="D194">
        <f>($C$24*E193+$C$25*E194)/(1+L163)+IF(L163&lt;$C$22,$D$22/(1+L163),IF(L163&gt;$C$21,$D$21/(1+L163),IF($C$16&gt;50,L163*100/(1+L163),L163/(1+L163))))</f>
        <v>99.67147448478934</v>
      </c>
      <c r="E194">
        <f>($C$24*F193+$C$25*F194)/(1+M163)+IF(M163&lt;$C$22,$D$22/(1+M163),IF(M163&gt;$C$21,$D$21/(1+M163),IF($C$16&gt;50,M163*100/(1+M163),M163/(1+M163))))</f>
        <v>100</v>
      </c>
      <c r="F194">
        <f>IF(N163&gt;$C$21,(N175+$D$21)/(1+N163),IF(N163&lt;$C$22,(N175+$D$22)/(1+N163),N175))</f>
        <v>100</v>
      </c>
    </row>
    <row r="195" spans="1:30" s="20" customFormat="1" ht="12.75">
      <c r="A195" s="3">
        <v>0</v>
      </c>
      <c r="B195">
        <f>($C$24*C194+$C$25*C195)/(1+J164)+IF(J164&lt;$C$22,$D$22/(1+J164),IF(J164&gt;$C$21,$D$21/(1+J164),IF($C$16&gt;50,J164*100/(1+J164),J164/(1+J164))))</f>
        <v>103.81252254978097</v>
      </c>
      <c r="C195">
        <f>($C$24*D194+$C$25*D195)/(1+K164)+IF(K164&lt;$C$22,$D$22/(1+K164),IF(K164&gt;$C$21,$D$21/(1+K164),IF($C$16&gt;50,K164*100/(1+K164),K164/(1+K164))))</f>
        <v>103.48844065827447</v>
      </c>
      <c r="D195">
        <f>($C$24*E194+$C$25*E195)/(1+L164)+IF(L164&lt;$C$22,$D$22/(1+L164),IF(L164&gt;$C$21,$D$21/(1+L164),IF($C$16&gt;50,L164*100/(1+L164),L164/(1+L164))))</f>
        <v>102.97982200602831</v>
      </c>
      <c r="E195">
        <f>($C$24*F194+$C$25*F195)/(1+M164)+IF(M164&lt;$C$22,$D$22/(1+M164),IF(M164&gt;$C$21,$D$21/(1+M164),IF($C$16&gt;50,M164*100/(1+M164),M164/(1+M164))))</f>
        <v>102.33099804140505</v>
      </c>
      <c r="F195">
        <f>IF(N164&gt;$C$21,(N176+$D$21)/(1+N164),IF(N164&lt;$C$22,(N176+$D$22)/(1+N164),N176))</f>
        <v>101.45102916938521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:30" s="20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s="20" customFormat="1" ht="13.5" thickBot="1">
      <c r="A197" s="9" t="s">
        <v>7</v>
      </c>
      <c r="B197" s="10">
        <v>0</v>
      </c>
      <c r="C197" s="10">
        <v>1</v>
      </c>
      <c r="D197" s="10">
        <v>2</v>
      </c>
      <c r="E197" s="10">
        <v>3</v>
      </c>
      <c r="F197" s="10">
        <v>4</v>
      </c>
      <c r="G197" s="10">
        <v>5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s="20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 s="20" customFormat="1" ht="12.75">
      <c r="A199" s="22"/>
      <c r="B199" s="22"/>
      <c r="C199" s="22"/>
      <c r="D199" s="22"/>
      <c r="E199" s="22"/>
      <c r="F199" s="22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s="20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 s="20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7:30" s="20" customFormat="1" ht="12.75"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7:30" s="20" customFormat="1" ht="12.75"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7:30" s="20" customFormat="1" ht="12.75"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7:30" s="20" customFormat="1" ht="12.75"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7:30" s="20" customFormat="1" ht="12.75"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7:30" s="20" customFormat="1" ht="12.75"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7:30" s="20" customFormat="1" ht="12.75"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7:30" s="20" customFormat="1" ht="12.75"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7:30" s="20" customFormat="1" ht="12.75"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 s="20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8:30" s="20" customFormat="1" ht="12.75"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9:30" s="20" customFormat="1" ht="12.75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9:30" s="20" customFormat="1" ht="12.75">
      <c r="I214" s="33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9:30" s="20" customFormat="1" ht="12.75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9:30" s="20" customFormat="1" ht="12.75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9:30" s="20" customFormat="1" ht="12.75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9:30" s="20" customFormat="1" ht="12.75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9:30" s="20" customFormat="1" ht="12.75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9:30" s="20" customFormat="1" ht="12.75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9:30" s="20" customFormat="1" ht="12.75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9:30" s="20" customFormat="1" ht="12.75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9:30" s="20" customFormat="1" ht="12.75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9:30" s="20" customFormat="1" ht="12.75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9:30" s="20" customFormat="1" ht="12.75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7:30" s="20" customFormat="1" ht="12.75">
      <c r="G226" s="43"/>
      <c r="H226" s="33"/>
      <c r="I226" s="33"/>
      <c r="J226" s="43"/>
      <c r="K226" s="43"/>
      <c r="L226" s="43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7:30" s="20" customFormat="1" ht="12.75">
      <c r="G227" s="43"/>
      <c r="H227" s="43"/>
      <c r="I227" s="43"/>
      <c r="J227" s="43"/>
      <c r="K227" s="43"/>
      <c r="L227" s="43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7:30" s="20" customFormat="1" ht="12.75">
      <c r="G228" s="43"/>
      <c r="H228" s="43"/>
      <c r="I228" s="43"/>
      <c r="J228" s="43"/>
      <c r="K228" s="43"/>
      <c r="L228" s="43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7:30" s="20" customFormat="1" ht="12.75">
      <c r="G229" s="43"/>
      <c r="H229" s="43"/>
      <c r="I229" s="43"/>
      <c r="J229" s="43"/>
      <c r="K229" s="43"/>
      <c r="L229" s="43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7:30" s="20" customFormat="1" ht="12.75">
      <c r="G230" s="46"/>
      <c r="H230" s="43"/>
      <c r="I230" s="43"/>
      <c r="J230" s="43"/>
      <c r="K230" s="43"/>
      <c r="L230" s="43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7:30" s="20" customFormat="1" ht="12.75">
      <c r="G231" s="43"/>
      <c r="H231" s="43"/>
      <c r="I231" s="43"/>
      <c r="J231" s="43"/>
      <c r="K231" s="43"/>
      <c r="L231" s="43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7:30" s="20" customFormat="1" ht="12.75">
      <c r="G232" s="43"/>
      <c r="H232" s="43"/>
      <c r="I232" s="43"/>
      <c r="J232" s="43"/>
      <c r="K232" s="43"/>
      <c r="L232" s="43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7:30" s="20" customFormat="1" ht="12.75">
      <c r="G233" s="43"/>
      <c r="H233" s="43"/>
      <c r="I233" s="43"/>
      <c r="J233" s="43"/>
      <c r="K233" s="43"/>
      <c r="L233" s="4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7:30" s="20" customFormat="1" ht="12.75">
      <c r="G234" s="43"/>
      <c r="H234" s="43"/>
      <c r="I234" s="43"/>
      <c r="J234" s="43"/>
      <c r="K234" s="43"/>
      <c r="L234" s="43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7:30" s="20" customFormat="1" ht="12.75">
      <c r="G235" s="43"/>
      <c r="H235" s="43"/>
      <c r="I235" s="43"/>
      <c r="J235" s="43"/>
      <c r="K235" s="43"/>
      <c r="L235" s="43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7:30" s="20" customFormat="1" ht="12.75">
      <c r="G236" s="43"/>
      <c r="H236" s="43"/>
      <c r="I236" s="43"/>
      <c r="J236" s="43"/>
      <c r="K236" s="43"/>
      <c r="L236" s="43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7:30" s="20" customFormat="1" ht="12.75">
      <c r="G237" s="43"/>
      <c r="H237" s="43"/>
      <c r="I237" s="43"/>
      <c r="J237" s="43"/>
      <c r="K237" s="43"/>
      <c r="L237" s="43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:30" s="20" customFormat="1" ht="12.75">
      <c r="A238"/>
      <c r="B238"/>
      <c r="C238"/>
      <c r="D238"/>
      <c r="E238" s="43"/>
      <c r="F238" s="43"/>
      <c r="G238" s="43"/>
      <c r="H238" s="43"/>
      <c r="I238" s="43"/>
      <c r="J238" s="43"/>
      <c r="K238" s="43"/>
      <c r="L238" s="43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s="20" customFormat="1" ht="12.75">
      <c r="A239"/>
      <c r="B239"/>
      <c r="C239"/>
      <c r="D239"/>
      <c r="E239" s="43"/>
      <c r="F239" s="43"/>
      <c r="G239" s="43"/>
      <c r="H239" s="43"/>
      <c r="I239" s="43"/>
      <c r="J239" s="43"/>
      <c r="K239" s="43"/>
      <c r="L239" s="43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:30" s="20" customFormat="1" ht="12.75">
      <c r="A240"/>
      <c r="B240"/>
      <c r="C240"/>
      <c r="D240"/>
      <c r="E240" s="43"/>
      <c r="F240" s="43"/>
      <c r="G240" s="43"/>
      <c r="H240" s="43"/>
      <c r="I240" s="43"/>
      <c r="J240" s="43"/>
      <c r="K240" s="43"/>
      <c r="L240" s="43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7:30" s="20" customFormat="1" ht="12.75">
      <c r="G241" s="33"/>
      <c r="H241" s="43"/>
      <c r="I241" s="43"/>
      <c r="J241" s="43"/>
      <c r="K241" s="43"/>
      <c r="L241" s="43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7:30" s="20" customFormat="1" ht="12.75">
      <c r="G242" s="43"/>
      <c r="H242" s="43"/>
      <c r="I242" s="43"/>
      <c r="J242" s="43"/>
      <c r="K242" s="43"/>
      <c r="L242" s="43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7:30" s="20" customFormat="1" ht="12.75">
      <c r="G243" s="43"/>
      <c r="H243" s="33"/>
      <c r="I243" s="43"/>
      <c r="J243" s="43"/>
      <c r="K243" s="43"/>
      <c r="L243" s="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7:30" s="20" customFormat="1" ht="12.75">
      <c r="G244" s="43"/>
      <c r="H244" s="43"/>
      <c r="I244" s="43"/>
      <c r="J244" s="43"/>
      <c r="K244" s="43"/>
      <c r="L244" s="43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7:30" s="20" customFormat="1" ht="12.75">
      <c r="G245" s="43"/>
      <c r="H245" s="43"/>
      <c r="I245" s="43"/>
      <c r="J245" s="43"/>
      <c r="K245" s="43"/>
      <c r="L245" s="43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7:30" s="20" customFormat="1" ht="12.75">
      <c r="G246" s="43"/>
      <c r="H246" s="43"/>
      <c r="I246" s="43"/>
      <c r="J246" s="43"/>
      <c r="K246" s="43"/>
      <c r="L246" s="43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7:30" s="20" customFormat="1" ht="12.75">
      <c r="G247" s="46"/>
      <c r="H247" s="43"/>
      <c r="I247" s="43"/>
      <c r="J247" s="43"/>
      <c r="K247" s="43"/>
      <c r="L247" s="43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7:30" s="20" customFormat="1" ht="12.75">
      <c r="G248" s="43"/>
      <c r="H248" s="43"/>
      <c r="I248" s="43"/>
      <c r="J248" s="43"/>
      <c r="K248" s="43"/>
      <c r="L248" s="43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7:30" s="20" customFormat="1" ht="12.75">
      <c r="G249" s="43"/>
      <c r="H249" s="43"/>
      <c r="I249" s="43"/>
      <c r="J249" s="43"/>
      <c r="K249" s="43"/>
      <c r="L249" s="43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7:30" s="20" customFormat="1" ht="12.75">
      <c r="G250" s="43"/>
      <c r="H250" s="43"/>
      <c r="I250" s="43"/>
      <c r="J250" s="43"/>
      <c r="K250" s="43"/>
      <c r="L250" s="43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7:30" s="20" customFormat="1" ht="12.75">
      <c r="G251" s="43"/>
      <c r="H251" s="43"/>
      <c r="I251" s="43"/>
      <c r="J251" s="43"/>
      <c r="K251" s="43"/>
      <c r="L251" s="43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7:30" s="20" customFormat="1" ht="12.75">
      <c r="G252" s="43"/>
      <c r="H252" s="43"/>
      <c r="I252" s="43"/>
      <c r="J252" s="43"/>
      <c r="K252" s="43"/>
      <c r="L252" s="43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7:30" s="20" customFormat="1" ht="12.75">
      <c r="G253" s="43"/>
      <c r="H253" s="43"/>
      <c r="I253" s="43"/>
      <c r="J253" s="43"/>
      <c r="K253" s="43"/>
      <c r="L253" s="4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7:30" s="20" customFormat="1" ht="12.75">
      <c r="G254" s="43"/>
      <c r="H254" s="43"/>
      <c r="I254" s="43"/>
      <c r="J254" s="43"/>
      <c r="K254" s="43"/>
      <c r="L254" s="43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7:30" s="20" customFormat="1" ht="12.75">
      <c r="G255" s="22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7:30" s="20" customFormat="1" ht="12.75">
      <c r="G256" s="22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14" s="20" customFormat="1" ht="12.75">
      <c r="A257" s="12"/>
      <c r="B257" s="11"/>
      <c r="C257" s="11"/>
      <c r="D257" s="11"/>
      <c r="E257" s="11"/>
      <c r="F257" s="11"/>
      <c r="G257" s="22"/>
      <c r="H257" s="22"/>
      <c r="I257" s="22"/>
      <c r="J257"/>
      <c r="K257"/>
      <c r="L257"/>
      <c r="M257"/>
      <c r="N257"/>
    </row>
    <row r="258" spans="1:14" s="20" customFormat="1" ht="12.75">
      <c r="A258" s="22"/>
      <c r="B258" s="22"/>
      <c r="C258" s="22"/>
      <c r="D258" s="22"/>
      <c r="E258" s="22"/>
      <c r="F258" s="22"/>
      <c r="G258"/>
      <c r="H258" s="22"/>
      <c r="I258" s="22"/>
      <c r="J258"/>
      <c r="K258"/>
      <c r="L258"/>
      <c r="M258"/>
      <c r="N258"/>
    </row>
    <row r="259" spans="1:14" s="20" customFormat="1" ht="12.75">
      <c r="A259"/>
      <c r="B259"/>
      <c r="C259"/>
      <c r="D259"/>
      <c r="E259"/>
      <c r="F259"/>
      <c r="G259"/>
      <c r="H259" s="22"/>
      <c r="I259" s="22"/>
      <c r="J259"/>
      <c r="K259"/>
      <c r="L259"/>
      <c r="M259"/>
      <c r="N259"/>
    </row>
    <row r="260" spans="1:14" s="20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s="20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s="20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20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s="20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s="20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s="20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s="20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s="20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s="20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s="20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s="20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s="20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s="20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s="20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s="20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s="20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s="20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s="20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s="20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s="20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s="20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s="20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s="20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s="20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s="20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s="20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s="20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s="20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</sheetData>
  <mergeCells count="2">
    <mergeCell ref="H49:I49"/>
    <mergeCell ref="I87:AD87"/>
  </mergeCells>
  <printOptions/>
  <pageMargins left="0.75" right="0.75" top="0.69" bottom="0.7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</cols>
  <sheetData>
    <row r="1" ht="18">
      <c r="A1" s="23" t="s">
        <v>75</v>
      </c>
    </row>
    <row r="3" ht="12.75">
      <c r="A3" s="1" t="s">
        <v>50</v>
      </c>
    </row>
    <row r="5" ht="12.75">
      <c r="A5" s="1" t="s">
        <v>51</v>
      </c>
    </row>
    <row r="7" ht="12.75">
      <c r="A7" s="26" t="s">
        <v>76</v>
      </c>
    </row>
    <row r="8" spans="1:8" ht="12.75">
      <c r="A8" s="26" t="s">
        <v>81</v>
      </c>
      <c r="H8" s="1"/>
    </row>
    <row r="9" spans="1:8" ht="12.75">
      <c r="A9" s="26"/>
      <c r="H9" s="1"/>
    </row>
    <row r="10" spans="1:8" ht="12.75">
      <c r="A10" s="26"/>
      <c r="H10" s="1"/>
    </row>
    <row r="11" spans="1:11" ht="12.75">
      <c r="A11" s="56"/>
      <c r="B11" s="58"/>
      <c r="C11" s="58"/>
      <c r="D11" s="58"/>
      <c r="E11" s="58"/>
      <c r="F11" s="58"/>
      <c r="G11" s="58"/>
      <c r="H11" s="58"/>
      <c r="I11" s="58"/>
      <c r="J11" s="43"/>
      <c r="K11" s="43"/>
    </row>
    <row r="12" spans="1:11" ht="12.75">
      <c r="A12" s="57" t="s">
        <v>87</v>
      </c>
      <c r="B12" s="58"/>
      <c r="C12" s="58"/>
      <c r="D12" s="58"/>
      <c r="E12" s="58"/>
      <c r="F12" s="58"/>
      <c r="G12" s="58"/>
      <c r="H12" s="58"/>
      <c r="I12" s="58"/>
      <c r="J12" s="43"/>
      <c r="K12" s="43"/>
    </row>
    <row r="13" spans="1:11" ht="12.75">
      <c r="A13" s="56" t="s">
        <v>77</v>
      </c>
      <c r="B13" s="58"/>
      <c r="C13" s="58"/>
      <c r="D13" s="58"/>
      <c r="E13" s="58"/>
      <c r="F13" s="58"/>
      <c r="G13" s="58"/>
      <c r="H13" s="58"/>
      <c r="I13" s="58"/>
      <c r="J13" s="43"/>
      <c r="K13" s="43"/>
    </row>
    <row r="14" spans="1:11" ht="12.75">
      <c r="A14" s="57"/>
      <c r="B14" s="58"/>
      <c r="C14" s="58"/>
      <c r="D14" s="58"/>
      <c r="E14" s="58"/>
      <c r="F14" s="58"/>
      <c r="G14" s="58"/>
      <c r="H14" s="58"/>
      <c r="I14" s="58"/>
      <c r="J14" s="43"/>
      <c r="K14" s="43"/>
    </row>
    <row r="17" spans="1:8" ht="12.75">
      <c r="A17" s="26" t="s">
        <v>59</v>
      </c>
      <c r="H17" s="1"/>
    </row>
    <row r="18" ht="12.75">
      <c r="A18" s="26" t="s">
        <v>79</v>
      </c>
    </row>
    <row r="19" spans="1:5" ht="12.75">
      <c r="A19" s="26" t="s">
        <v>78</v>
      </c>
      <c r="E19" s="1"/>
    </row>
    <row r="20" spans="1:8" ht="12.75">
      <c r="A20" s="1"/>
      <c r="E20" s="1"/>
      <c r="H20" s="26"/>
    </row>
    <row r="21" spans="1:3" ht="12.75">
      <c r="A21" s="1" t="s">
        <v>60</v>
      </c>
      <c r="B21" s="17">
        <v>0.1</v>
      </c>
      <c r="C21" t="s">
        <v>104</v>
      </c>
    </row>
    <row r="22" spans="1:4" ht="12.75">
      <c r="A22" s="1" t="s">
        <v>61</v>
      </c>
      <c r="B22" s="17">
        <v>0.1</v>
      </c>
      <c r="C22" t="s">
        <v>104</v>
      </c>
      <c r="D22" s="1"/>
    </row>
    <row r="23" spans="1:3" ht="12.75">
      <c r="A23" s="1" t="s">
        <v>82</v>
      </c>
      <c r="B23" s="17">
        <v>0.08</v>
      </c>
      <c r="C23" t="s">
        <v>104</v>
      </c>
    </row>
    <row r="24" spans="1:2" ht="12.75">
      <c r="A24" s="1" t="s">
        <v>83</v>
      </c>
      <c r="B24" s="17">
        <v>0.2</v>
      </c>
    </row>
    <row r="25" spans="1:3" ht="12.75">
      <c r="A25" s="1" t="s">
        <v>84</v>
      </c>
      <c r="B25" s="17">
        <v>0.007</v>
      </c>
      <c r="C25" t="s">
        <v>104</v>
      </c>
    </row>
    <row r="26" spans="1:2" ht="12.75">
      <c r="A26" s="1"/>
      <c r="B26" s="17"/>
    </row>
    <row r="27" spans="1:3" ht="12.75">
      <c r="A27" s="1" t="s">
        <v>85</v>
      </c>
      <c r="B27" s="1">
        <v>1</v>
      </c>
      <c r="C27" t="s">
        <v>105</v>
      </c>
    </row>
    <row r="28" spans="1:2" ht="12.75">
      <c r="A28" s="1" t="s">
        <v>86</v>
      </c>
      <c r="B28" s="1">
        <v>0.01</v>
      </c>
    </row>
    <row r="30" ht="13.5" thickBot="1"/>
    <row r="31" spans="1:11" ht="12.75">
      <c r="A31" s="13" t="s">
        <v>7</v>
      </c>
      <c r="B31" s="13" t="s">
        <v>62</v>
      </c>
      <c r="C31" s="13" t="s">
        <v>63</v>
      </c>
      <c r="D31" s="13" t="s">
        <v>64</v>
      </c>
      <c r="E31" s="13" t="s">
        <v>65</v>
      </c>
      <c r="F31" s="13" t="s">
        <v>66</v>
      </c>
      <c r="G31" s="13" t="s">
        <v>67</v>
      </c>
      <c r="H31" s="13" t="s">
        <v>68</v>
      </c>
      <c r="I31" s="13" t="s">
        <v>69</v>
      </c>
      <c r="J31" s="13" t="s">
        <v>70</v>
      </c>
      <c r="K31" s="13" t="s">
        <v>71</v>
      </c>
    </row>
    <row r="33" spans="1:11" ht="12.75">
      <c r="A33" s="2">
        <v>0</v>
      </c>
      <c r="B33" s="5">
        <f aca="true" t="shared" si="0" ref="B33:K33">$B$21</f>
        <v>0.1</v>
      </c>
      <c r="C33" s="5">
        <f t="shared" si="0"/>
        <v>0.1</v>
      </c>
      <c r="D33" s="5">
        <f t="shared" si="0"/>
        <v>0.1</v>
      </c>
      <c r="E33" s="5">
        <f t="shared" si="0"/>
        <v>0.1</v>
      </c>
      <c r="F33" s="5">
        <f t="shared" si="0"/>
        <v>0.1</v>
      </c>
      <c r="G33" s="5">
        <f t="shared" si="0"/>
        <v>0.1</v>
      </c>
      <c r="H33" s="5">
        <f t="shared" si="0"/>
        <v>0.1</v>
      </c>
      <c r="I33" s="5">
        <f t="shared" si="0"/>
        <v>0.1</v>
      </c>
      <c r="J33" s="5">
        <f t="shared" si="0"/>
        <v>0.1</v>
      </c>
      <c r="K33" s="5">
        <f t="shared" si="0"/>
        <v>0.1</v>
      </c>
    </row>
    <row r="34" spans="1:11" ht="12.75">
      <c r="A34" s="2">
        <f aca="true" t="shared" si="1" ref="A34:A65">A33+$B$28</f>
        <v>0.01</v>
      </c>
      <c r="B34">
        <f aca="true" ca="1" t="shared" si="2" ref="B34:B65">B33+$B$24*($B$23-B33)*$B$28+$B$25*SQRT($B$28)*(RAND()+RAND()+RAND()+RAND()+RAND()+RAND()+RAND()+RAND()+RAND()+RAND()+RAND()+RAND()-6)</f>
        <v>0.10021494894854666</v>
      </c>
      <c r="C34">
        <f aca="true" ca="1" t="shared" si="3" ref="C34:C65">C33+$B$24*($B$23-C33)*$B$28+$B$25*SQRT($B$28)*(RAND()+RAND()+RAND()+RAND()+RAND()+RAND()+RAND()+RAND()+RAND()+RAND()+RAND()+RAND()-6)</f>
        <v>0.0993651274257793</v>
      </c>
      <c r="D34">
        <f aca="true" ca="1" t="shared" si="4" ref="D34:D65">D33+$B$24*($B$23-D33)*$B$28+$B$25*SQRT($B$28)*(RAND()+RAND()+RAND()+RAND()+RAND()+RAND()+RAND()+RAND()+RAND()+RAND()+RAND()+RAND()-6)</f>
        <v>0.09952132396002371</v>
      </c>
      <c r="E34">
        <f aca="true" ca="1" t="shared" si="5" ref="E34:E65">E33+$B$24*($B$23-E33)*$B$28+$B$25*SQRT($B$28)*(RAND()+RAND()+RAND()+RAND()+RAND()+RAND()+RAND()+RAND()+RAND()+RAND()+RAND()+RAND()-6)</f>
        <v>0.09948758125723756</v>
      </c>
      <c r="F34">
        <f aca="true" ca="1" t="shared" si="6" ref="F34:F65">F33+$B$24*($B$23-F33)*$B$28+$B$25*SQRT($B$28)*(RAND()+RAND()+RAND()+RAND()+RAND()+RAND()+RAND()+RAND()+RAND()+RAND()+RAND()+RAND()-6)</f>
        <v>0.10038296657684867</v>
      </c>
      <c r="G34">
        <f aca="true" ca="1" t="shared" si="7" ref="G34:G65">G33+$B$24*($B$23-G33)*$B$28+$B$25*SQRT($B$28)*(RAND()+RAND()+RAND()+RAND()+RAND()+RAND()+RAND()+RAND()+RAND()+RAND()+RAND()+RAND()-6)</f>
        <v>0.09974246914359806</v>
      </c>
      <c r="H34">
        <f aca="true" ca="1" t="shared" si="8" ref="H34:H65">H33+$B$24*($B$23-H33)*$B$28+$B$25*SQRT($B$28)*(RAND()+RAND()+RAND()+RAND()+RAND()+RAND()+RAND()+RAND()+RAND()+RAND()+RAND()+RAND()-6)</f>
        <v>0.09865894913990754</v>
      </c>
      <c r="I34">
        <f aca="true" ca="1" t="shared" si="9" ref="I34:I65">I33+$B$24*($B$23-I33)*$B$28+$B$25*SQRT($B$28)*(RAND()+RAND()+RAND()+RAND()+RAND()+RAND()+RAND()+RAND()+RAND()+RAND()+RAND()+RAND()-6)</f>
        <v>0.09922274864087259</v>
      </c>
      <c r="J34">
        <f aca="true" ca="1" t="shared" si="10" ref="J34:J65">J33+$B$24*($B$23-J33)*$B$28+$B$25*SQRT($B$28)*(RAND()+RAND()+RAND()+RAND()+RAND()+RAND()+RAND()+RAND()+RAND()+RAND()+RAND()+RAND()-6)</f>
        <v>0.10023476816915979</v>
      </c>
      <c r="K34">
        <f aca="true" ca="1" t="shared" si="11" ref="K34:K65">K33+$B$24*($B$23-K33)*$B$28+$B$25*SQRT($B$28)*(RAND()+RAND()+RAND()+RAND()+RAND()+RAND()+RAND()+RAND()+RAND()+RAND()+RAND()+RAND()-6)</f>
        <v>0.09957849119536787</v>
      </c>
    </row>
    <row r="35" spans="1:11" ht="12.75">
      <c r="A35" s="2">
        <f t="shared" si="1"/>
        <v>0.02</v>
      </c>
      <c r="B35">
        <f ca="1" t="shared" si="2"/>
        <v>0.10126150864512304</v>
      </c>
      <c r="C35">
        <f ca="1" t="shared" si="3"/>
        <v>0.09889759638493324</v>
      </c>
      <c r="D35">
        <f ca="1" t="shared" si="4"/>
        <v>0.10000257561870346</v>
      </c>
      <c r="E35">
        <f ca="1" t="shared" si="5"/>
        <v>0.09924882577097507</v>
      </c>
      <c r="F35">
        <f ca="1" t="shared" si="6"/>
        <v>0.10029448667162758</v>
      </c>
      <c r="G35">
        <f ca="1" t="shared" si="7"/>
        <v>0.09910371152500039</v>
      </c>
      <c r="H35">
        <f ca="1" t="shared" si="8"/>
        <v>0.09723769272540804</v>
      </c>
      <c r="I35">
        <f ca="1" t="shared" si="9"/>
        <v>0.09994314930764164</v>
      </c>
      <c r="J35">
        <f ca="1" t="shared" si="10"/>
        <v>0.10097259335154607</v>
      </c>
      <c r="K35">
        <f ca="1" t="shared" si="11"/>
        <v>0.09966363709753485</v>
      </c>
    </row>
    <row r="36" spans="1:11" ht="12.75">
      <c r="A36" s="2">
        <f t="shared" si="1"/>
        <v>0.03</v>
      </c>
      <c r="B36">
        <f ca="1" t="shared" si="2"/>
        <v>0.09977527750125793</v>
      </c>
      <c r="C36">
        <f ca="1" t="shared" si="3"/>
        <v>0.09836594013747069</v>
      </c>
      <c r="D36">
        <f ca="1" t="shared" si="4"/>
        <v>0.09890637548807642</v>
      </c>
      <c r="E36">
        <f ca="1" t="shared" si="5"/>
        <v>0.10015445981060749</v>
      </c>
      <c r="F36">
        <f ca="1" t="shared" si="6"/>
        <v>0.09933904583905351</v>
      </c>
      <c r="G36">
        <f ca="1" t="shared" si="7"/>
        <v>0.09915227765488181</v>
      </c>
      <c r="H36">
        <f ca="1" t="shared" si="8"/>
        <v>0.09669976002777561</v>
      </c>
      <c r="I36">
        <f ca="1" t="shared" si="9"/>
        <v>0.09913420178030286</v>
      </c>
      <c r="J36">
        <f ca="1" t="shared" si="10"/>
        <v>0.10048923678288485</v>
      </c>
      <c r="K36">
        <f ca="1" t="shared" si="11"/>
        <v>0.0990820494165617</v>
      </c>
    </row>
    <row r="37" spans="1:11" ht="12.75">
      <c r="A37" s="2">
        <f t="shared" si="1"/>
        <v>0.04</v>
      </c>
      <c r="B37">
        <f ca="1" t="shared" si="2"/>
        <v>0.09874699730412338</v>
      </c>
      <c r="C37">
        <f ca="1" t="shared" si="3"/>
        <v>0.09839976249963193</v>
      </c>
      <c r="D37">
        <f ca="1" t="shared" si="4"/>
        <v>0.09965538417356841</v>
      </c>
      <c r="E37">
        <f ca="1" t="shared" si="5"/>
        <v>0.09957816953436528</v>
      </c>
      <c r="F37">
        <f ca="1" t="shared" si="6"/>
        <v>0.09907422527587223</v>
      </c>
      <c r="G37">
        <f ca="1" t="shared" si="7"/>
        <v>0.0990214650211732</v>
      </c>
      <c r="H37">
        <f ca="1" t="shared" si="8"/>
        <v>0.09698625803251545</v>
      </c>
      <c r="I37">
        <f ca="1" t="shared" si="9"/>
        <v>0.09869376466893355</v>
      </c>
      <c r="J37">
        <f ca="1" t="shared" si="10"/>
        <v>0.10072443076220701</v>
      </c>
      <c r="K37">
        <f ca="1" t="shared" si="11"/>
        <v>0.098912037362388</v>
      </c>
    </row>
    <row r="38" spans="1:11" ht="12.75">
      <c r="A38" s="2">
        <f t="shared" si="1"/>
        <v>0.05</v>
      </c>
      <c r="B38">
        <f ca="1" t="shared" si="2"/>
        <v>0.09978984511277877</v>
      </c>
      <c r="C38">
        <f ca="1" t="shared" si="3"/>
        <v>0.09837830298416028</v>
      </c>
      <c r="D38">
        <f ca="1" t="shared" si="4"/>
        <v>0.09903976519636173</v>
      </c>
      <c r="E38">
        <f ca="1" t="shared" si="5"/>
        <v>0.0991425726915746</v>
      </c>
      <c r="F38">
        <f ca="1" t="shared" si="6"/>
        <v>0.09945315381399479</v>
      </c>
      <c r="G38">
        <f ca="1" t="shared" si="7"/>
        <v>0.09895680586082126</v>
      </c>
      <c r="H38">
        <f ca="1" t="shared" si="8"/>
        <v>0.09658494135192766</v>
      </c>
      <c r="I38">
        <f ca="1" t="shared" si="9"/>
        <v>0.09883057666976644</v>
      </c>
      <c r="J38">
        <f ca="1" t="shared" si="10"/>
        <v>0.10058860361780578</v>
      </c>
      <c r="K38">
        <f ca="1" t="shared" si="11"/>
        <v>0.09981277139829142</v>
      </c>
    </row>
    <row r="39" spans="1:11" ht="12.75">
      <c r="A39" s="2">
        <f t="shared" si="1"/>
        <v>0.060000000000000005</v>
      </c>
      <c r="B39">
        <f ca="1" t="shared" si="2"/>
        <v>0.10036389717274252</v>
      </c>
      <c r="C39">
        <f ca="1" t="shared" si="3"/>
        <v>0.09804636335419166</v>
      </c>
      <c r="D39">
        <f ca="1" t="shared" si="4"/>
        <v>0.09844934938225158</v>
      </c>
      <c r="E39">
        <f ca="1" t="shared" si="5"/>
        <v>0.09955731710710469</v>
      </c>
      <c r="F39">
        <f ca="1" t="shared" si="6"/>
        <v>0.09825523654508395</v>
      </c>
      <c r="G39">
        <f ca="1" t="shared" si="7"/>
        <v>0.09839831272207826</v>
      </c>
      <c r="H39">
        <f ca="1" t="shared" si="8"/>
        <v>0.09551745678018014</v>
      </c>
      <c r="I39">
        <f ca="1" t="shared" si="9"/>
        <v>0.09788590068561584</v>
      </c>
      <c r="J39">
        <f ca="1" t="shared" si="10"/>
        <v>0.10108577217949277</v>
      </c>
      <c r="K39">
        <f ca="1" t="shared" si="11"/>
        <v>0.10049820042060655</v>
      </c>
    </row>
    <row r="40" spans="1:11" ht="12.75">
      <c r="A40" s="2">
        <f t="shared" si="1"/>
        <v>0.07</v>
      </c>
      <c r="B40">
        <f ca="1" t="shared" si="2"/>
        <v>0.10140263170827547</v>
      </c>
      <c r="C40">
        <f ca="1" t="shared" si="3"/>
        <v>0.0976147828604218</v>
      </c>
      <c r="D40">
        <f ca="1" t="shared" si="4"/>
        <v>0.09799703538910973</v>
      </c>
      <c r="E40">
        <f ca="1" t="shared" si="5"/>
        <v>0.09909216537180991</v>
      </c>
      <c r="F40">
        <f ca="1" t="shared" si="6"/>
        <v>0.09810871115519196</v>
      </c>
      <c r="G40">
        <f ca="1" t="shared" si="7"/>
        <v>0.09905335169392347</v>
      </c>
      <c r="H40">
        <f ca="1" t="shared" si="8"/>
        <v>0.09533498637879426</v>
      </c>
      <c r="I40">
        <f ca="1" t="shared" si="9"/>
        <v>0.09829679388340937</v>
      </c>
      <c r="J40">
        <f ca="1" t="shared" si="10"/>
        <v>0.10142160835144168</v>
      </c>
      <c r="K40">
        <f ca="1" t="shared" si="11"/>
        <v>0.09929308414399632</v>
      </c>
    </row>
    <row r="41" spans="1:11" ht="12.75">
      <c r="A41" s="2">
        <f t="shared" si="1"/>
        <v>0.08</v>
      </c>
      <c r="B41">
        <f ca="1" t="shared" si="2"/>
        <v>0.10034951554201836</v>
      </c>
      <c r="C41">
        <f ca="1" t="shared" si="3"/>
        <v>0.09758631509182958</v>
      </c>
      <c r="D41">
        <f ca="1" t="shared" si="4"/>
        <v>0.09683822480251579</v>
      </c>
      <c r="E41">
        <f ca="1" t="shared" si="5"/>
        <v>0.09923381730362346</v>
      </c>
      <c r="F41">
        <f ca="1" t="shared" si="6"/>
        <v>0.09880029372510055</v>
      </c>
      <c r="G41">
        <f ca="1" t="shared" si="7"/>
        <v>0.09914452405040039</v>
      </c>
      <c r="H41">
        <f ca="1" t="shared" si="8"/>
        <v>0.09498847798473267</v>
      </c>
      <c r="I41">
        <f ca="1" t="shared" si="9"/>
        <v>0.09910298463396833</v>
      </c>
      <c r="J41">
        <f ca="1" t="shared" si="10"/>
        <v>0.10079516942695696</v>
      </c>
      <c r="K41">
        <f ca="1" t="shared" si="11"/>
        <v>0.09969807009806239</v>
      </c>
    </row>
    <row r="42" spans="1:11" ht="12.75">
      <c r="A42" s="2">
        <f t="shared" si="1"/>
        <v>0.09</v>
      </c>
      <c r="B42">
        <f ca="1" t="shared" si="2"/>
        <v>0.1003019388987226</v>
      </c>
      <c r="C42">
        <f ca="1" t="shared" si="3"/>
        <v>0.09814364712117812</v>
      </c>
      <c r="D42">
        <f ca="1" t="shared" si="4"/>
        <v>0.09622865466659852</v>
      </c>
      <c r="E42">
        <f ca="1" t="shared" si="5"/>
        <v>0.09916901320186887</v>
      </c>
      <c r="F42">
        <f ca="1" t="shared" si="6"/>
        <v>0.09888544050740694</v>
      </c>
      <c r="G42">
        <f ca="1" t="shared" si="7"/>
        <v>0.09923065472890273</v>
      </c>
      <c r="H42">
        <f ca="1" t="shared" si="8"/>
        <v>0.09495141667107426</v>
      </c>
      <c r="I42">
        <f ca="1" t="shared" si="9"/>
        <v>0.0988641315448349</v>
      </c>
      <c r="J42">
        <f ca="1" t="shared" si="10"/>
        <v>0.10175288488529992</v>
      </c>
      <c r="K42">
        <f ca="1" t="shared" si="11"/>
        <v>0.10057173136474416</v>
      </c>
    </row>
    <row r="43" spans="1:11" ht="12.75">
      <c r="A43" s="2">
        <f t="shared" si="1"/>
        <v>0.09999999999999999</v>
      </c>
      <c r="B43">
        <f ca="1" t="shared" si="2"/>
        <v>0.1004931417465602</v>
      </c>
      <c r="C43">
        <f ca="1" t="shared" si="3"/>
        <v>0.0978219075878543</v>
      </c>
      <c r="D43">
        <f ca="1" t="shared" si="4"/>
        <v>0.09644031153712881</v>
      </c>
      <c r="E43">
        <f ca="1" t="shared" si="5"/>
        <v>0.10049539560018697</v>
      </c>
      <c r="F43">
        <f ca="1" t="shared" si="6"/>
        <v>0.09905342523753043</v>
      </c>
      <c r="G43">
        <f ca="1" t="shared" si="7"/>
        <v>0.09875271442236849</v>
      </c>
      <c r="H43">
        <f ca="1" t="shared" si="8"/>
        <v>0.0942340318660991</v>
      </c>
      <c r="I43">
        <f ca="1" t="shared" si="9"/>
        <v>0.09978020561309908</v>
      </c>
      <c r="J43">
        <f ca="1" t="shared" si="10"/>
        <v>0.10046441330427469</v>
      </c>
      <c r="K43">
        <f ca="1" t="shared" si="11"/>
        <v>0.10169525100711424</v>
      </c>
    </row>
    <row r="44" spans="1:11" ht="12.75">
      <c r="A44" s="2">
        <f t="shared" si="1"/>
        <v>0.10999999999999999</v>
      </c>
      <c r="B44">
        <f ca="1" t="shared" si="2"/>
        <v>0.10088099860662218</v>
      </c>
      <c r="C44">
        <f ca="1" t="shared" si="3"/>
        <v>0.09811806024707906</v>
      </c>
      <c r="D44">
        <f ca="1" t="shared" si="4"/>
        <v>0.0971940518670062</v>
      </c>
      <c r="E44">
        <f ca="1" t="shared" si="5"/>
        <v>0.09973428988389493</v>
      </c>
      <c r="F44">
        <f ca="1" t="shared" si="6"/>
        <v>0.10046798676953098</v>
      </c>
      <c r="G44">
        <f ca="1" t="shared" si="7"/>
        <v>0.09895930260754869</v>
      </c>
      <c r="H44">
        <f ca="1" t="shared" si="8"/>
        <v>0.09467410109341573</v>
      </c>
      <c r="I44">
        <f ca="1" t="shared" si="9"/>
        <v>0.0997277265330151</v>
      </c>
      <c r="J44">
        <f ca="1" t="shared" si="10"/>
        <v>0.10031748242439266</v>
      </c>
      <c r="K44">
        <f ca="1" t="shared" si="11"/>
        <v>0.10081180540496684</v>
      </c>
    </row>
    <row r="45" spans="1:11" ht="12.75">
      <c r="A45" s="2">
        <f t="shared" si="1"/>
        <v>0.11999999999999998</v>
      </c>
      <c r="B45">
        <f ca="1" t="shared" si="2"/>
        <v>0.10023606858027485</v>
      </c>
      <c r="C45">
        <f ca="1" t="shared" si="3"/>
        <v>0.09902462006984308</v>
      </c>
      <c r="D45">
        <f ca="1" t="shared" si="4"/>
        <v>0.09783848978295458</v>
      </c>
      <c r="E45">
        <f ca="1" t="shared" si="5"/>
        <v>0.09896771979113918</v>
      </c>
      <c r="F45">
        <f ca="1" t="shared" si="6"/>
        <v>0.1012798118610319</v>
      </c>
      <c r="G45">
        <f ca="1" t="shared" si="7"/>
        <v>0.09836231684062233</v>
      </c>
      <c r="H45">
        <f ca="1" t="shared" si="8"/>
        <v>0.0949931062152088</v>
      </c>
      <c r="I45">
        <f ca="1" t="shared" si="9"/>
        <v>0.0997062299323591</v>
      </c>
      <c r="J45">
        <f ca="1" t="shared" si="10"/>
        <v>0.10045413424602821</v>
      </c>
      <c r="K45">
        <f ca="1" t="shared" si="11"/>
        <v>0.09990294908494454</v>
      </c>
    </row>
    <row r="46" spans="1:11" ht="12.75">
      <c r="A46" s="2">
        <f t="shared" si="1"/>
        <v>0.12999999999999998</v>
      </c>
      <c r="B46">
        <f ca="1" t="shared" si="2"/>
        <v>0.10012840941982826</v>
      </c>
      <c r="C46">
        <f ca="1" t="shared" si="3"/>
        <v>0.09777951277310688</v>
      </c>
      <c r="D46">
        <f ca="1" t="shared" si="4"/>
        <v>0.09744214080102886</v>
      </c>
      <c r="E46">
        <f ca="1" t="shared" si="5"/>
        <v>0.0989377902508971</v>
      </c>
      <c r="F46">
        <f ca="1" t="shared" si="6"/>
        <v>0.100410444134517</v>
      </c>
      <c r="G46">
        <f ca="1" t="shared" si="7"/>
        <v>0.09829538217266807</v>
      </c>
      <c r="H46">
        <f ca="1" t="shared" si="8"/>
        <v>0.09422405734680708</v>
      </c>
      <c r="I46">
        <f ca="1" t="shared" si="9"/>
        <v>0.09949530377795006</v>
      </c>
      <c r="J46">
        <f ca="1" t="shared" si="10"/>
        <v>0.09968552013194107</v>
      </c>
      <c r="K46">
        <f ca="1" t="shared" si="11"/>
        <v>0.09913251577117023</v>
      </c>
    </row>
    <row r="47" spans="1:11" ht="12.75">
      <c r="A47" s="2">
        <f t="shared" si="1"/>
        <v>0.13999999999999999</v>
      </c>
      <c r="B47">
        <f ca="1" t="shared" si="2"/>
        <v>0.10020013037005362</v>
      </c>
      <c r="C47">
        <f ca="1" t="shared" si="3"/>
        <v>0.09769430010443017</v>
      </c>
      <c r="D47">
        <f ca="1" t="shared" si="4"/>
        <v>0.09849752971019468</v>
      </c>
      <c r="E47">
        <f ca="1" t="shared" si="5"/>
        <v>0.09990380915894546</v>
      </c>
      <c r="F47">
        <f ca="1" t="shared" si="6"/>
        <v>0.10045114776079234</v>
      </c>
      <c r="G47">
        <f ca="1" t="shared" si="7"/>
        <v>0.09900236779267887</v>
      </c>
      <c r="H47">
        <f ca="1" t="shared" si="8"/>
        <v>0.09365339460275413</v>
      </c>
      <c r="I47">
        <f ca="1" t="shared" si="9"/>
        <v>0.09730547383263886</v>
      </c>
      <c r="J47">
        <f ca="1" t="shared" si="10"/>
        <v>0.10099653446330266</v>
      </c>
      <c r="K47">
        <f ca="1" t="shared" si="11"/>
        <v>0.10024648436604784</v>
      </c>
    </row>
    <row r="48" spans="1:11" ht="12.75">
      <c r="A48" s="2">
        <f t="shared" si="1"/>
        <v>0.15</v>
      </c>
      <c r="B48">
        <f ca="1" t="shared" si="2"/>
        <v>0.09997441758856362</v>
      </c>
      <c r="C48">
        <f ca="1" t="shared" si="3"/>
        <v>0.09656787419258527</v>
      </c>
      <c r="D48">
        <f ca="1" t="shared" si="4"/>
        <v>0.09751158735689482</v>
      </c>
      <c r="E48">
        <f ca="1" t="shared" si="5"/>
        <v>0.10004998800445544</v>
      </c>
      <c r="F48">
        <f ca="1" t="shared" si="6"/>
        <v>0.1014858143209135</v>
      </c>
      <c r="G48">
        <f ca="1" t="shared" si="7"/>
        <v>0.09807349991421171</v>
      </c>
      <c r="H48">
        <f ca="1" t="shared" si="8"/>
        <v>0.09308272050083906</v>
      </c>
      <c r="I48">
        <f ca="1" t="shared" si="9"/>
        <v>0.0967692497400717</v>
      </c>
      <c r="J48">
        <f ca="1" t="shared" si="10"/>
        <v>0.10084502673645207</v>
      </c>
      <c r="K48">
        <f ca="1" t="shared" si="11"/>
        <v>0.09903985792137983</v>
      </c>
    </row>
    <row r="49" spans="1:11" ht="12.75">
      <c r="A49" s="2">
        <f t="shared" si="1"/>
        <v>0.16</v>
      </c>
      <c r="B49">
        <f ca="1" t="shared" si="2"/>
        <v>0.09998394106526234</v>
      </c>
      <c r="C49">
        <f ca="1" t="shared" si="3"/>
        <v>0.09756944907810768</v>
      </c>
      <c r="D49">
        <f ca="1" t="shared" si="4"/>
        <v>0.0980753043625758</v>
      </c>
      <c r="E49">
        <f ca="1" t="shared" si="5"/>
        <v>0.10019568696900513</v>
      </c>
      <c r="F49">
        <f ca="1" t="shared" si="6"/>
        <v>0.10141345994694119</v>
      </c>
      <c r="G49">
        <f ca="1" t="shared" si="7"/>
        <v>0.0980353592111234</v>
      </c>
      <c r="H49">
        <f ca="1" t="shared" si="8"/>
        <v>0.0934473588493611</v>
      </c>
      <c r="I49">
        <f ca="1" t="shared" si="9"/>
        <v>0.09736721835258258</v>
      </c>
      <c r="J49">
        <f ca="1" t="shared" si="10"/>
        <v>0.10114598276325691</v>
      </c>
      <c r="K49">
        <f ca="1" t="shared" si="11"/>
        <v>0.09878479534977092</v>
      </c>
    </row>
    <row r="50" spans="1:11" ht="12.75">
      <c r="A50" s="2">
        <f t="shared" si="1"/>
        <v>0.17</v>
      </c>
      <c r="B50">
        <f ca="1" t="shared" si="2"/>
        <v>0.09966255040045595</v>
      </c>
      <c r="C50">
        <f ca="1" t="shared" si="3"/>
        <v>0.09758397265671855</v>
      </c>
      <c r="D50">
        <f ca="1" t="shared" si="4"/>
        <v>0.09776607112387327</v>
      </c>
      <c r="E50">
        <f ca="1" t="shared" si="5"/>
        <v>0.09964789145193674</v>
      </c>
      <c r="F50">
        <f ca="1" t="shared" si="6"/>
        <v>0.10098511209972205</v>
      </c>
      <c r="G50">
        <f ca="1" t="shared" si="7"/>
        <v>0.09868453983913551</v>
      </c>
      <c r="H50">
        <f ca="1" t="shared" si="8"/>
        <v>0.09346789070835813</v>
      </c>
      <c r="I50">
        <f ca="1" t="shared" si="9"/>
        <v>0.09721608578870795</v>
      </c>
      <c r="J50">
        <f ca="1" t="shared" si="10"/>
        <v>0.10116209957520757</v>
      </c>
      <c r="K50">
        <f ca="1" t="shared" si="11"/>
        <v>0.09759750488764973</v>
      </c>
    </row>
    <row r="51" spans="1:11" ht="12.75">
      <c r="A51" s="2">
        <f t="shared" si="1"/>
        <v>0.18000000000000002</v>
      </c>
      <c r="B51">
        <f ca="1" t="shared" si="2"/>
        <v>0.09991475389520166</v>
      </c>
      <c r="C51">
        <f ca="1" t="shared" si="3"/>
        <v>0.09821952847330488</v>
      </c>
      <c r="D51">
        <f ca="1" t="shared" si="4"/>
        <v>0.09703756375391318</v>
      </c>
      <c r="E51">
        <f ca="1" t="shared" si="5"/>
        <v>0.09897628211881108</v>
      </c>
      <c r="F51">
        <f ca="1" t="shared" si="6"/>
        <v>0.10094890543206947</v>
      </c>
      <c r="G51">
        <f ca="1" t="shared" si="7"/>
        <v>0.09697059305683468</v>
      </c>
      <c r="H51">
        <f ca="1" t="shared" si="8"/>
        <v>0.09367071027963342</v>
      </c>
      <c r="I51">
        <f ca="1" t="shared" si="9"/>
        <v>0.0967896284040074</v>
      </c>
      <c r="J51">
        <f ca="1" t="shared" si="10"/>
        <v>0.09991613153203237</v>
      </c>
      <c r="K51">
        <f ca="1" t="shared" si="11"/>
        <v>0.09777501002460966</v>
      </c>
    </row>
    <row r="52" spans="1:11" ht="12.75">
      <c r="A52" s="2">
        <f t="shared" si="1"/>
        <v>0.19000000000000003</v>
      </c>
      <c r="B52">
        <f ca="1" t="shared" si="2"/>
        <v>0.0998222144827704</v>
      </c>
      <c r="C52">
        <f ca="1" t="shared" si="3"/>
        <v>0.09847196029199302</v>
      </c>
      <c r="D52">
        <f ca="1" t="shared" si="4"/>
        <v>0.09764548994867915</v>
      </c>
      <c r="E52">
        <f ca="1" t="shared" si="5"/>
        <v>0.0978654639834347</v>
      </c>
      <c r="F52">
        <f ca="1" t="shared" si="6"/>
        <v>0.1012557288403298</v>
      </c>
      <c r="G52">
        <f ca="1" t="shared" si="7"/>
        <v>0.09667770681406125</v>
      </c>
      <c r="H52">
        <f ca="1" t="shared" si="8"/>
        <v>0.09469705845071599</v>
      </c>
      <c r="I52">
        <f ca="1" t="shared" si="9"/>
        <v>0.09602621725493114</v>
      </c>
      <c r="J52">
        <f ca="1" t="shared" si="10"/>
        <v>0.09909645073373441</v>
      </c>
      <c r="K52">
        <f ca="1" t="shared" si="11"/>
        <v>0.09752215639812896</v>
      </c>
    </row>
    <row r="53" spans="1:11" ht="12.75">
      <c r="A53" s="2">
        <f t="shared" si="1"/>
        <v>0.20000000000000004</v>
      </c>
      <c r="B53">
        <f ca="1" t="shared" si="2"/>
        <v>0.09943795780887371</v>
      </c>
      <c r="C53">
        <f ca="1" t="shared" si="3"/>
        <v>0.09838722059200647</v>
      </c>
      <c r="D53">
        <f ca="1" t="shared" si="4"/>
        <v>0.0975343180397259</v>
      </c>
      <c r="E53">
        <f ca="1" t="shared" si="5"/>
        <v>0.0970550651541277</v>
      </c>
      <c r="F53">
        <f ca="1" t="shared" si="6"/>
        <v>0.10122195667025095</v>
      </c>
      <c r="G53">
        <f ca="1" t="shared" si="7"/>
        <v>0.09722783786258793</v>
      </c>
      <c r="H53">
        <f ca="1" t="shared" si="8"/>
        <v>0.09411173846899823</v>
      </c>
      <c r="I53">
        <f ca="1" t="shared" si="9"/>
        <v>0.09571786105910367</v>
      </c>
      <c r="J53">
        <f ca="1" t="shared" si="10"/>
        <v>0.09904660589323314</v>
      </c>
      <c r="K53">
        <f ca="1" t="shared" si="11"/>
        <v>0.09656440813059684</v>
      </c>
    </row>
    <row r="54" spans="1:11" ht="12.75">
      <c r="A54" s="2">
        <f t="shared" si="1"/>
        <v>0.21000000000000005</v>
      </c>
      <c r="B54">
        <f ca="1" t="shared" si="2"/>
        <v>0.1003383117132265</v>
      </c>
      <c r="C54">
        <f ca="1" t="shared" si="3"/>
        <v>0.098830905693246</v>
      </c>
      <c r="D54">
        <f ca="1" t="shared" si="4"/>
        <v>0.09724478245767885</v>
      </c>
      <c r="E54">
        <f ca="1" t="shared" si="5"/>
        <v>0.09753702893808633</v>
      </c>
      <c r="F54">
        <f ca="1" t="shared" si="6"/>
        <v>0.10189908886898437</v>
      </c>
      <c r="G54">
        <f ca="1" t="shared" si="7"/>
        <v>0.0955900806535914</v>
      </c>
      <c r="H54">
        <f ca="1" t="shared" si="8"/>
        <v>0.09544002109117102</v>
      </c>
      <c r="I54">
        <f ca="1" t="shared" si="9"/>
        <v>0.09509663149431187</v>
      </c>
      <c r="J54">
        <f ca="1" t="shared" si="10"/>
        <v>0.09904093301597267</v>
      </c>
      <c r="K54">
        <f ca="1" t="shared" si="11"/>
        <v>0.09701178191651917</v>
      </c>
    </row>
    <row r="55" spans="1:11" ht="12.75">
      <c r="A55" s="2">
        <f t="shared" si="1"/>
        <v>0.22000000000000006</v>
      </c>
      <c r="B55">
        <f ca="1" t="shared" si="2"/>
        <v>0.10126432377368394</v>
      </c>
      <c r="C55">
        <f ca="1" t="shared" si="3"/>
        <v>0.09799603130924814</v>
      </c>
      <c r="D55">
        <f ca="1" t="shared" si="4"/>
        <v>0.0972759283230442</v>
      </c>
      <c r="E55">
        <f ca="1" t="shared" si="5"/>
        <v>0.09769216873191243</v>
      </c>
      <c r="F55">
        <f ca="1" t="shared" si="6"/>
        <v>0.10211183366863778</v>
      </c>
      <c r="G55">
        <f ca="1" t="shared" si="7"/>
        <v>0.09540317227591942</v>
      </c>
      <c r="H55">
        <f ca="1" t="shared" si="8"/>
        <v>0.09465229003743607</v>
      </c>
      <c r="I55">
        <f ca="1" t="shared" si="9"/>
        <v>0.09467677835376552</v>
      </c>
      <c r="J55">
        <f ca="1" t="shared" si="10"/>
        <v>0.09799739460755977</v>
      </c>
      <c r="K55">
        <f ca="1" t="shared" si="11"/>
        <v>0.0958174359016763</v>
      </c>
    </row>
    <row r="56" spans="1:11" ht="12.75">
      <c r="A56" s="2">
        <f t="shared" si="1"/>
        <v>0.23000000000000007</v>
      </c>
      <c r="B56">
        <f ca="1" t="shared" si="2"/>
        <v>0.1009341680458032</v>
      </c>
      <c r="C56">
        <f ca="1" t="shared" si="3"/>
        <v>0.09865995984882997</v>
      </c>
      <c r="D56">
        <f ca="1" t="shared" si="4"/>
        <v>0.0963747625894469</v>
      </c>
      <c r="E56">
        <f ca="1" t="shared" si="5"/>
        <v>0.09793097242962248</v>
      </c>
      <c r="F56">
        <f ca="1" t="shared" si="6"/>
        <v>0.10170222920307673</v>
      </c>
      <c r="G56">
        <f ca="1" t="shared" si="7"/>
        <v>0.09455889438730636</v>
      </c>
      <c r="H56">
        <f ca="1" t="shared" si="8"/>
        <v>0.09423109924477589</v>
      </c>
      <c r="I56">
        <f ca="1" t="shared" si="9"/>
        <v>0.09386144698782976</v>
      </c>
      <c r="J56">
        <f ca="1" t="shared" si="10"/>
        <v>0.09939316832609979</v>
      </c>
      <c r="K56">
        <f ca="1" t="shared" si="11"/>
        <v>0.09562237168379328</v>
      </c>
    </row>
    <row r="57" spans="1:11" ht="12.75">
      <c r="A57" s="2">
        <f t="shared" si="1"/>
        <v>0.24000000000000007</v>
      </c>
      <c r="B57">
        <f ca="1" t="shared" si="2"/>
        <v>0.101237656481583</v>
      </c>
      <c r="C57">
        <f ca="1" t="shared" si="3"/>
        <v>0.09891593426343218</v>
      </c>
      <c r="D57">
        <f ca="1" t="shared" si="4"/>
        <v>0.09609807631776897</v>
      </c>
      <c r="E57">
        <f ca="1" t="shared" si="5"/>
        <v>0.09739691916275608</v>
      </c>
      <c r="F57">
        <f ca="1" t="shared" si="6"/>
        <v>0.10211106829608309</v>
      </c>
      <c r="G57">
        <f ca="1" t="shared" si="7"/>
        <v>0.09428920203158167</v>
      </c>
      <c r="H57">
        <f ca="1" t="shared" si="8"/>
        <v>0.09318036055404198</v>
      </c>
      <c r="I57">
        <f ca="1" t="shared" si="9"/>
        <v>0.09408086502423525</v>
      </c>
      <c r="J57">
        <f ca="1" t="shared" si="10"/>
        <v>0.09888818430020423</v>
      </c>
      <c r="K57">
        <f ca="1" t="shared" si="11"/>
        <v>0.09490204489307011</v>
      </c>
    </row>
    <row r="58" spans="1:11" ht="12.75">
      <c r="A58" s="2">
        <f t="shared" si="1"/>
        <v>0.25000000000000006</v>
      </c>
      <c r="B58">
        <f ca="1" t="shared" si="2"/>
        <v>0.10110296216041097</v>
      </c>
      <c r="C58">
        <f ca="1" t="shared" si="3"/>
        <v>0.09919899909419355</v>
      </c>
      <c r="D58">
        <f ca="1" t="shared" si="4"/>
        <v>0.09643645932862537</v>
      </c>
      <c r="E58">
        <f ca="1" t="shared" si="5"/>
        <v>0.09698455496430171</v>
      </c>
      <c r="F58">
        <f ca="1" t="shared" si="6"/>
        <v>0.10152250793620932</v>
      </c>
      <c r="G58">
        <f ca="1" t="shared" si="7"/>
        <v>0.09528388463179768</v>
      </c>
      <c r="H58">
        <f ca="1" t="shared" si="8"/>
        <v>0.09444662528692654</v>
      </c>
      <c r="I58">
        <f ca="1" t="shared" si="9"/>
        <v>0.09380259343554331</v>
      </c>
      <c r="J58">
        <f ca="1" t="shared" si="10"/>
        <v>0.09968556433734622</v>
      </c>
      <c r="K58">
        <f ca="1" t="shared" si="11"/>
        <v>0.09306533843569807</v>
      </c>
    </row>
    <row r="59" spans="1:11" ht="12.75">
      <c r="A59" s="2">
        <f t="shared" si="1"/>
        <v>0.26000000000000006</v>
      </c>
      <c r="B59">
        <f ca="1" t="shared" si="2"/>
        <v>0.1007845768420284</v>
      </c>
      <c r="C59">
        <f ca="1" t="shared" si="3"/>
        <v>0.0993271258967013</v>
      </c>
      <c r="D59">
        <f ca="1" t="shared" si="4"/>
        <v>0.09722441330142469</v>
      </c>
      <c r="E59">
        <f ca="1" t="shared" si="5"/>
        <v>0.09833273390764032</v>
      </c>
      <c r="F59">
        <f ca="1" t="shared" si="6"/>
        <v>0.10217305207990214</v>
      </c>
      <c r="G59">
        <f ca="1" t="shared" si="7"/>
        <v>0.09312120192588812</v>
      </c>
      <c r="H59">
        <f ca="1" t="shared" si="8"/>
        <v>0.09474891223049053</v>
      </c>
      <c r="I59">
        <f ca="1" t="shared" si="9"/>
        <v>0.09396034965033562</v>
      </c>
      <c r="J59">
        <f ca="1" t="shared" si="10"/>
        <v>0.09935067695498281</v>
      </c>
      <c r="K59">
        <f ca="1" t="shared" si="11"/>
        <v>0.09406117308405162</v>
      </c>
    </row>
    <row r="60" spans="1:11" ht="12.75">
      <c r="A60" s="2">
        <f t="shared" si="1"/>
        <v>0.2700000000000001</v>
      </c>
      <c r="B60">
        <f ca="1" t="shared" si="2"/>
        <v>0.1000568119963545</v>
      </c>
      <c r="C60">
        <f ca="1" t="shared" si="3"/>
        <v>0.09876878601691795</v>
      </c>
      <c r="D60">
        <f ca="1" t="shared" si="4"/>
        <v>0.09712752350885166</v>
      </c>
      <c r="E60">
        <f ca="1" t="shared" si="5"/>
        <v>0.0984449905697462</v>
      </c>
      <c r="F60">
        <f ca="1" t="shared" si="6"/>
        <v>0.10149576369486796</v>
      </c>
      <c r="G60">
        <f ca="1" t="shared" si="7"/>
        <v>0.09383347054036312</v>
      </c>
      <c r="H60">
        <f ca="1" t="shared" si="8"/>
        <v>0.09454430929975484</v>
      </c>
      <c r="I60">
        <f ca="1" t="shared" si="9"/>
        <v>0.09534688806077003</v>
      </c>
      <c r="J60">
        <f ca="1" t="shared" si="10"/>
        <v>0.09883376998647259</v>
      </c>
      <c r="K60">
        <f ca="1" t="shared" si="11"/>
        <v>0.09497474843797724</v>
      </c>
    </row>
    <row r="61" spans="1:11" ht="12.75">
      <c r="A61" s="2">
        <f t="shared" si="1"/>
        <v>0.2800000000000001</v>
      </c>
      <c r="B61">
        <f ca="1" t="shared" si="2"/>
        <v>0.10017067554300511</v>
      </c>
      <c r="C61">
        <f ca="1" t="shared" si="3"/>
        <v>0.09768531063009628</v>
      </c>
      <c r="D61">
        <f ca="1" t="shared" si="4"/>
        <v>0.09747315193490959</v>
      </c>
      <c r="E61">
        <f ca="1" t="shared" si="5"/>
        <v>0.09888763991056268</v>
      </c>
      <c r="F61">
        <f ca="1" t="shared" si="6"/>
        <v>0.10221709667442586</v>
      </c>
      <c r="G61">
        <f ca="1" t="shared" si="7"/>
        <v>0.09470295640683796</v>
      </c>
      <c r="H61">
        <f ca="1" t="shared" si="8"/>
        <v>0.09403240075444505</v>
      </c>
      <c r="I61">
        <f ca="1" t="shared" si="9"/>
        <v>0.09420109522329233</v>
      </c>
      <c r="J61">
        <f ca="1" t="shared" si="10"/>
        <v>0.09820705273546905</v>
      </c>
      <c r="K61">
        <f ca="1" t="shared" si="11"/>
        <v>0.09413004743025363</v>
      </c>
    </row>
    <row r="62" spans="1:11" ht="12.75">
      <c r="A62" s="2">
        <f t="shared" si="1"/>
        <v>0.2900000000000001</v>
      </c>
      <c r="B62">
        <f ca="1" t="shared" si="2"/>
        <v>0.09925337727343767</v>
      </c>
      <c r="C62">
        <f ca="1" t="shared" si="3"/>
        <v>0.09830993262146119</v>
      </c>
      <c r="D62">
        <f ca="1" t="shared" si="4"/>
        <v>0.09826892363802639</v>
      </c>
      <c r="E62">
        <f ca="1" t="shared" si="5"/>
        <v>0.09859783246917783</v>
      </c>
      <c r="F62">
        <f ca="1" t="shared" si="6"/>
        <v>0.10215049812105444</v>
      </c>
      <c r="G62">
        <f ca="1" t="shared" si="7"/>
        <v>0.09382487493242914</v>
      </c>
      <c r="H62">
        <f ca="1" t="shared" si="8"/>
        <v>0.0941402196068688</v>
      </c>
      <c r="I62">
        <f ca="1" t="shared" si="9"/>
        <v>0.09496352492523966</v>
      </c>
      <c r="J62">
        <f ca="1" t="shared" si="10"/>
        <v>0.09724222551635277</v>
      </c>
      <c r="K62">
        <f ca="1" t="shared" si="11"/>
        <v>0.09621214343158704</v>
      </c>
    </row>
    <row r="63" spans="1:11" ht="12.75">
      <c r="A63" s="2">
        <f t="shared" si="1"/>
        <v>0.3000000000000001</v>
      </c>
      <c r="B63">
        <f ca="1" t="shared" si="2"/>
        <v>0.10042368785265736</v>
      </c>
      <c r="C63">
        <f ca="1" t="shared" si="3"/>
        <v>0.09669758706446344</v>
      </c>
      <c r="D63">
        <f ca="1" t="shared" si="4"/>
        <v>0.09697216092037998</v>
      </c>
      <c r="E63">
        <f ca="1" t="shared" si="5"/>
        <v>0.09906369490200173</v>
      </c>
      <c r="F63">
        <f ca="1" t="shared" si="6"/>
        <v>0.10169875243219023</v>
      </c>
      <c r="G63">
        <f ca="1" t="shared" si="7"/>
        <v>0.09316914130743012</v>
      </c>
      <c r="H63">
        <f ca="1" t="shared" si="8"/>
        <v>0.09401942182737566</v>
      </c>
      <c r="I63">
        <f ca="1" t="shared" si="9"/>
        <v>0.0946015174225456</v>
      </c>
      <c r="J63">
        <f ca="1" t="shared" si="10"/>
        <v>0.09577343621460943</v>
      </c>
      <c r="K63">
        <f ca="1" t="shared" si="11"/>
        <v>0.0961520362831312</v>
      </c>
    </row>
    <row r="64" spans="1:11" ht="12.75">
      <c r="A64" s="2">
        <f t="shared" si="1"/>
        <v>0.3100000000000001</v>
      </c>
      <c r="B64">
        <f ca="1" t="shared" si="2"/>
        <v>0.10138147731786508</v>
      </c>
      <c r="C64">
        <f ca="1" t="shared" si="3"/>
        <v>0.09609766892599514</v>
      </c>
      <c r="D64">
        <f ca="1" t="shared" si="4"/>
        <v>0.09675487452324481</v>
      </c>
      <c r="E64">
        <f ca="1" t="shared" si="5"/>
        <v>0.09820629852122252</v>
      </c>
      <c r="F64">
        <f ca="1" t="shared" si="6"/>
        <v>0.10145193969338581</v>
      </c>
      <c r="G64">
        <f ca="1" t="shared" si="7"/>
        <v>0.0931025260937856</v>
      </c>
      <c r="H64">
        <f ca="1" t="shared" si="8"/>
        <v>0.09441886744636843</v>
      </c>
      <c r="I64">
        <f ca="1" t="shared" si="9"/>
        <v>0.09455148616787563</v>
      </c>
      <c r="J64">
        <f ca="1" t="shared" si="10"/>
        <v>0.09736035234634838</v>
      </c>
      <c r="K64">
        <f ca="1" t="shared" si="11"/>
        <v>0.09728399567558663</v>
      </c>
    </row>
    <row r="65" spans="1:11" ht="12.75">
      <c r="A65" s="2">
        <f t="shared" si="1"/>
        <v>0.3200000000000001</v>
      </c>
      <c r="B65">
        <f ca="1" t="shared" si="2"/>
        <v>0.10252289628798074</v>
      </c>
      <c r="C65">
        <f ca="1" t="shared" si="3"/>
        <v>0.09604232055920982</v>
      </c>
      <c r="D65">
        <f ca="1" t="shared" si="4"/>
        <v>0.09714025869974485</v>
      </c>
      <c r="E65">
        <f ca="1" t="shared" si="5"/>
        <v>0.09951199135497633</v>
      </c>
      <c r="F65">
        <f ca="1" t="shared" si="6"/>
        <v>0.10025080798423495</v>
      </c>
      <c r="G65">
        <f ca="1" t="shared" si="7"/>
        <v>0.09315118723813484</v>
      </c>
      <c r="H65">
        <f ca="1" t="shared" si="8"/>
        <v>0.09492300987913961</v>
      </c>
      <c r="I65">
        <f ca="1" t="shared" si="9"/>
        <v>0.09648751432519408</v>
      </c>
      <c r="J65">
        <f ca="1" t="shared" si="10"/>
        <v>0.09842079414322781</v>
      </c>
      <c r="K65">
        <f ca="1" t="shared" si="11"/>
        <v>0.09768675240554825</v>
      </c>
    </row>
    <row r="66" spans="1:11" ht="12.75">
      <c r="A66" s="2">
        <f aca="true" t="shared" si="12" ref="A66:A97">A65+$B$28</f>
        <v>0.3300000000000001</v>
      </c>
      <c r="B66">
        <f aca="true" ca="1" t="shared" si="13" ref="B66:B97">B65+$B$24*($B$23-B65)*$B$28+$B$25*SQRT($B$28)*(RAND()+RAND()+RAND()+RAND()+RAND()+RAND()+RAND()+RAND()+RAND()+RAND()+RAND()+RAND()-6)</f>
        <v>0.1020607898448154</v>
      </c>
      <c r="C66">
        <f aca="true" ca="1" t="shared" si="14" ref="C66:C97">C65+$B$24*($B$23-C65)*$B$28+$B$25*SQRT($B$28)*(RAND()+RAND()+RAND()+RAND()+RAND()+RAND()+RAND()+RAND()+RAND()+RAND()+RAND()+RAND()-6)</f>
        <v>0.09594120989396566</v>
      </c>
      <c r="D66">
        <f aca="true" ca="1" t="shared" si="15" ref="D66:D97">D65+$B$24*($B$23-D65)*$B$28+$B$25*SQRT($B$28)*(RAND()+RAND()+RAND()+RAND()+RAND()+RAND()+RAND()+RAND()+RAND()+RAND()+RAND()+RAND()-6)</f>
        <v>0.09644525884742154</v>
      </c>
      <c r="E66">
        <f aca="true" ca="1" t="shared" si="16" ref="E66:E97">E65+$B$24*($B$23-E65)*$B$28+$B$25*SQRT($B$28)*(RAND()+RAND()+RAND()+RAND()+RAND()+RAND()+RAND()+RAND()+RAND()+RAND()+RAND()+RAND()-6)</f>
        <v>0.09911407278880813</v>
      </c>
      <c r="F66">
        <f aca="true" ca="1" t="shared" si="17" ref="F66:F97">F65+$B$24*($B$23-F65)*$B$28+$B$25*SQRT($B$28)*(RAND()+RAND()+RAND()+RAND()+RAND()+RAND()+RAND()+RAND()+RAND()+RAND()+RAND()+RAND()-6)</f>
        <v>0.10108641255961201</v>
      </c>
      <c r="G66">
        <f aca="true" ca="1" t="shared" si="18" ref="G66:G97">G65+$B$24*($B$23-G65)*$B$28+$B$25*SQRT($B$28)*(RAND()+RAND()+RAND()+RAND()+RAND()+RAND()+RAND()+RAND()+RAND()+RAND()+RAND()+RAND()-6)</f>
        <v>0.09342283208309753</v>
      </c>
      <c r="H66">
        <f aca="true" ca="1" t="shared" si="19" ref="H66:H97">H65+$B$24*($B$23-H65)*$B$28+$B$25*SQRT($B$28)*(RAND()+RAND()+RAND()+RAND()+RAND()+RAND()+RAND()+RAND()+RAND()+RAND()+RAND()+RAND()-6)</f>
        <v>0.0941669083178678</v>
      </c>
      <c r="I66">
        <f aca="true" ca="1" t="shared" si="20" ref="I66:I97">I65+$B$24*($B$23-I65)*$B$28+$B$25*SQRT($B$28)*(RAND()+RAND()+RAND()+RAND()+RAND()+RAND()+RAND()+RAND()+RAND()+RAND()+RAND()+RAND()-6)</f>
        <v>0.09701460017640623</v>
      </c>
      <c r="J66">
        <f aca="true" ca="1" t="shared" si="21" ref="J66:J97">J65+$B$24*($B$23-J65)*$B$28+$B$25*SQRT($B$28)*(RAND()+RAND()+RAND()+RAND()+RAND()+RAND()+RAND()+RAND()+RAND()+RAND()+RAND()+RAND()-6)</f>
        <v>0.0996218840633288</v>
      </c>
      <c r="K66">
        <f aca="true" ca="1" t="shared" si="22" ref="K66:K97">K65+$B$24*($B$23-K65)*$B$28+$B$25*SQRT($B$28)*(RAND()+RAND()+RAND()+RAND()+RAND()+RAND()+RAND()+RAND()+RAND()+RAND()+RAND()+RAND()-6)</f>
        <v>0.09756801130839683</v>
      </c>
    </row>
    <row r="67" spans="1:11" ht="12.75">
      <c r="A67" s="2">
        <f t="shared" si="12"/>
        <v>0.34000000000000014</v>
      </c>
      <c r="B67">
        <f ca="1" t="shared" si="13"/>
        <v>0.10126657770445567</v>
      </c>
      <c r="C67">
        <f ca="1" t="shared" si="14"/>
        <v>0.09484227243286797</v>
      </c>
      <c r="D67">
        <f ca="1" t="shared" si="15"/>
        <v>0.09807324982228553</v>
      </c>
      <c r="E67">
        <f ca="1" t="shared" si="16"/>
        <v>0.09924248544120048</v>
      </c>
      <c r="F67">
        <f ca="1" t="shared" si="17"/>
        <v>0.10077760426045425</v>
      </c>
      <c r="G67">
        <f ca="1" t="shared" si="18"/>
        <v>0.09353378372234387</v>
      </c>
      <c r="H67">
        <f ca="1" t="shared" si="19"/>
        <v>0.09402920292288733</v>
      </c>
      <c r="I67">
        <f ca="1" t="shared" si="20"/>
        <v>0.09715241687588741</v>
      </c>
      <c r="J67">
        <f ca="1" t="shared" si="21"/>
        <v>0.09937455649228857</v>
      </c>
      <c r="K67">
        <f ca="1" t="shared" si="22"/>
        <v>0.09685222919619751</v>
      </c>
    </row>
    <row r="68" spans="1:11" ht="12.75">
      <c r="A68" s="2">
        <f t="shared" si="12"/>
        <v>0.35000000000000014</v>
      </c>
      <c r="B68">
        <f ca="1" t="shared" si="13"/>
        <v>0.10083057005783246</v>
      </c>
      <c r="C68">
        <f ca="1" t="shared" si="14"/>
        <v>0.0954537794853298</v>
      </c>
      <c r="D68">
        <f ca="1" t="shared" si="15"/>
        <v>0.09771015495352181</v>
      </c>
      <c r="E68">
        <f ca="1" t="shared" si="16"/>
        <v>0.09970037797243601</v>
      </c>
      <c r="F68">
        <f ca="1" t="shared" si="17"/>
        <v>0.09990537604450335</v>
      </c>
      <c r="G68">
        <f ca="1" t="shared" si="18"/>
        <v>0.09439126521685479</v>
      </c>
      <c r="H68">
        <f ca="1" t="shared" si="19"/>
        <v>0.09306679558365201</v>
      </c>
      <c r="I68">
        <f ca="1" t="shared" si="20"/>
        <v>0.09773860462764714</v>
      </c>
      <c r="J68">
        <f ca="1" t="shared" si="21"/>
        <v>0.09835716468514577</v>
      </c>
      <c r="K68">
        <f ca="1" t="shared" si="22"/>
        <v>0.09667070627582727</v>
      </c>
    </row>
    <row r="69" spans="1:11" ht="12.75">
      <c r="A69" s="2">
        <f t="shared" si="12"/>
        <v>0.36000000000000015</v>
      </c>
      <c r="B69">
        <f ca="1" t="shared" si="13"/>
        <v>0.10100375341383423</v>
      </c>
      <c r="C69">
        <f ca="1" t="shared" si="14"/>
        <v>0.09666533076863885</v>
      </c>
      <c r="D69">
        <f ca="1" t="shared" si="15"/>
        <v>0.09733861062080813</v>
      </c>
      <c r="E69">
        <f ca="1" t="shared" si="16"/>
        <v>0.09946051350809926</v>
      </c>
      <c r="F69">
        <f ca="1" t="shared" si="17"/>
        <v>0.09925222855364077</v>
      </c>
      <c r="G69">
        <f ca="1" t="shared" si="18"/>
        <v>0.09469096073701179</v>
      </c>
      <c r="H69">
        <f ca="1" t="shared" si="19"/>
        <v>0.09180216267054923</v>
      </c>
      <c r="I69">
        <f ca="1" t="shared" si="20"/>
        <v>0.09721873793380188</v>
      </c>
      <c r="J69">
        <f ca="1" t="shared" si="21"/>
        <v>0.09804314784707358</v>
      </c>
      <c r="K69">
        <f ca="1" t="shared" si="22"/>
        <v>0.09741397449790792</v>
      </c>
    </row>
    <row r="70" spans="1:11" ht="12.75">
      <c r="A70" s="2">
        <f t="shared" si="12"/>
        <v>0.37000000000000016</v>
      </c>
      <c r="B70">
        <f ca="1" t="shared" si="13"/>
        <v>0.10078140925165001</v>
      </c>
      <c r="C70">
        <f ca="1" t="shared" si="14"/>
        <v>0.09655035700721257</v>
      </c>
      <c r="D70">
        <f ca="1" t="shared" si="15"/>
        <v>0.09606556197685857</v>
      </c>
      <c r="E70">
        <f ca="1" t="shared" si="16"/>
        <v>0.09949763752220937</v>
      </c>
      <c r="F70">
        <f ca="1" t="shared" si="17"/>
        <v>0.09981256306899947</v>
      </c>
      <c r="G70">
        <f ca="1" t="shared" si="18"/>
        <v>0.0947433244199133</v>
      </c>
      <c r="H70">
        <f ca="1" t="shared" si="19"/>
        <v>0.09121885973612028</v>
      </c>
      <c r="I70">
        <f ca="1" t="shared" si="20"/>
        <v>0.09769819336311741</v>
      </c>
      <c r="J70">
        <f ca="1" t="shared" si="21"/>
        <v>0.0974163932998037</v>
      </c>
      <c r="K70">
        <f ca="1" t="shared" si="22"/>
        <v>0.09778682819539565</v>
      </c>
    </row>
    <row r="71" spans="1:11" ht="12.75">
      <c r="A71" s="2">
        <f t="shared" si="12"/>
        <v>0.38000000000000017</v>
      </c>
      <c r="B71">
        <f ca="1" t="shared" si="13"/>
        <v>0.10104041818698503</v>
      </c>
      <c r="C71">
        <f ca="1" t="shared" si="14"/>
        <v>0.09683949983628283</v>
      </c>
      <c r="D71">
        <f ca="1" t="shared" si="15"/>
        <v>0.095533329802488</v>
      </c>
      <c r="E71">
        <f ca="1" t="shared" si="16"/>
        <v>0.0992913473392169</v>
      </c>
      <c r="F71">
        <f ca="1" t="shared" si="17"/>
        <v>0.10015150802189893</v>
      </c>
      <c r="G71">
        <f ca="1" t="shared" si="18"/>
        <v>0.09374402144168698</v>
      </c>
      <c r="H71">
        <f ca="1" t="shared" si="19"/>
        <v>0.09163065383473955</v>
      </c>
      <c r="I71">
        <f ca="1" t="shared" si="20"/>
        <v>0.09828162150689457</v>
      </c>
      <c r="J71">
        <f ca="1" t="shared" si="21"/>
        <v>0.09769735643457653</v>
      </c>
      <c r="K71">
        <f ca="1" t="shared" si="22"/>
        <v>0.09903862621384207</v>
      </c>
    </row>
    <row r="72" spans="1:11" ht="12.75">
      <c r="A72" s="2">
        <f t="shared" si="12"/>
        <v>0.3900000000000002</v>
      </c>
      <c r="B72">
        <f ca="1" t="shared" si="13"/>
        <v>0.10097468337568022</v>
      </c>
      <c r="C72">
        <f ca="1" t="shared" si="14"/>
        <v>0.0968342131207011</v>
      </c>
      <c r="D72">
        <f ca="1" t="shared" si="15"/>
        <v>0.09729155436000318</v>
      </c>
      <c r="E72">
        <f ca="1" t="shared" si="16"/>
        <v>0.09812797085207609</v>
      </c>
      <c r="F72">
        <f ca="1" t="shared" si="17"/>
        <v>0.10023234126784317</v>
      </c>
      <c r="G72">
        <f ca="1" t="shared" si="18"/>
        <v>0.09269590766666312</v>
      </c>
      <c r="H72">
        <f ca="1" t="shared" si="19"/>
        <v>0.09086239982696835</v>
      </c>
      <c r="I72">
        <f ca="1" t="shared" si="20"/>
        <v>0.0968972495101775</v>
      </c>
      <c r="J72">
        <f ca="1" t="shared" si="21"/>
        <v>0.0977379228464347</v>
      </c>
      <c r="K72">
        <f ca="1" t="shared" si="22"/>
        <v>0.09956079555356931</v>
      </c>
    </row>
    <row r="73" spans="1:11" ht="12.75">
      <c r="A73" s="2">
        <f t="shared" si="12"/>
        <v>0.4000000000000002</v>
      </c>
      <c r="B73">
        <f ca="1" t="shared" si="13"/>
        <v>0.10033080409078622</v>
      </c>
      <c r="C73">
        <f ca="1" t="shared" si="14"/>
        <v>0.09629754953995945</v>
      </c>
      <c r="D73">
        <f ca="1" t="shared" si="15"/>
        <v>0.09749500618669422</v>
      </c>
      <c r="E73">
        <f ca="1" t="shared" si="16"/>
        <v>0.09749262779717925</v>
      </c>
      <c r="F73">
        <f ca="1" t="shared" si="17"/>
        <v>0.10038872766734011</v>
      </c>
      <c r="G73">
        <f ca="1" t="shared" si="18"/>
        <v>0.0919663423803078</v>
      </c>
      <c r="H73">
        <f ca="1" t="shared" si="19"/>
        <v>0.09089453475621563</v>
      </c>
      <c r="I73">
        <f ca="1" t="shared" si="20"/>
        <v>0.09707102944171334</v>
      </c>
      <c r="J73">
        <f ca="1" t="shared" si="21"/>
        <v>0.09864901892908692</v>
      </c>
      <c r="K73">
        <f ca="1" t="shared" si="22"/>
        <v>0.09862434962971385</v>
      </c>
    </row>
    <row r="74" spans="1:11" ht="12.75">
      <c r="A74" s="2">
        <f t="shared" si="12"/>
        <v>0.4100000000000002</v>
      </c>
      <c r="B74">
        <f ca="1" t="shared" si="13"/>
        <v>0.10010982414841203</v>
      </c>
      <c r="C74">
        <f ca="1" t="shared" si="14"/>
        <v>0.09541462406527011</v>
      </c>
      <c r="D74">
        <f ca="1" t="shared" si="15"/>
        <v>0.09874071479345105</v>
      </c>
      <c r="E74">
        <f ca="1" t="shared" si="16"/>
        <v>0.09778298414200093</v>
      </c>
      <c r="F74">
        <f ca="1" t="shared" si="17"/>
        <v>0.10000830569761328</v>
      </c>
      <c r="G74">
        <f ca="1" t="shared" si="18"/>
        <v>0.09290435574726529</v>
      </c>
      <c r="H74">
        <f ca="1" t="shared" si="19"/>
        <v>0.09144816363149161</v>
      </c>
      <c r="I74">
        <f ca="1" t="shared" si="20"/>
        <v>0.09677287569592827</v>
      </c>
      <c r="J74">
        <f ca="1" t="shared" si="21"/>
        <v>0.09717433355759005</v>
      </c>
      <c r="K74">
        <f ca="1" t="shared" si="22"/>
        <v>0.0990210976863726</v>
      </c>
    </row>
    <row r="75" spans="1:11" ht="12.75">
      <c r="A75" s="2">
        <f t="shared" si="12"/>
        <v>0.4200000000000002</v>
      </c>
      <c r="B75">
        <f ca="1" t="shared" si="13"/>
        <v>0.09908645423854502</v>
      </c>
      <c r="C75">
        <f ca="1" t="shared" si="14"/>
        <v>0.09533520209173225</v>
      </c>
      <c r="D75">
        <f ca="1" t="shared" si="15"/>
        <v>0.09864063002555734</v>
      </c>
      <c r="E75">
        <f ca="1" t="shared" si="16"/>
        <v>0.09697531972132427</v>
      </c>
      <c r="F75">
        <f ca="1" t="shared" si="17"/>
        <v>0.09930839920426872</v>
      </c>
      <c r="G75">
        <f ca="1" t="shared" si="18"/>
        <v>0.09269867706999377</v>
      </c>
      <c r="H75">
        <f ca="1" t="shared" si="19"/>
        <v>0.09169455546824516</v>
      </c>
      <c r="I75">
        <f ca="1" t="shared" si="20"/>
        <v>0.09760745375662352</v>
      </c>
      <c r="J75">
        <f ca="1" t="shared" si="21"/>
        <v>0.09715672182186777</v>
      </c>
      <c r="K75">
        <f ca="1" t="shared" si="22"/>
        <v>0.09898963503588452</v>
      </c>
    </row>
    <row r="76" spans="1:11" ht="12.75">
      <c r="A76" s="2">
        <f t="shared" si="12"/>
        <v>0.4300000000000002</v>
      </c>
      <c r="B76">
        <f ca="1" t="shared" si="13"/>
        <v>0.09993296856773966</v>
      </c>
      <c r="C76">
        <f ca="1" t="shared" si="14"/>
        <v>0.0958286739693574</v>
      </c>
      <c r="D76">
        <f ca="1" t="shared" si="15"/>
        <v>0.09948028004882456</v>
      </c>
      <c r="E76">
        <f ca="1" t="shared" si="16"/>
        <v>0.09703799647154224</v>
      </c>
      <c r="F76">
        <f ca="1" t="shared" si="17"/>
        <v>0.09910807406746885</v>
      </c>
      <c r="G76">
        <f ca="1" t="shared" si="18"/>
        <v>0.09296492958642494</v>
      </c>
      <c r="H76">
        <f ca="1" t="shared" si="19"/>
        <v>0.09162031679537802</v>
      </c>
      <c r="I76">
        <f ca="1" t="shared" si="20"/>
        <v>0.09753446907783306</v>
      </c>
      <c r="J76">
        <f ca="1" t="shared" si="21"/>
        <v>0.09712783320140513</v>
      </c>
      <c r="K76">
        <f ca="1" t="shared" si="22"/>
        <v>0.09975619246808376</v>
      </c>
    </row>
    <row r="77" spans="1:11" ht="12.75">
      <c r="A77" s="2">
        <f t="shared" si="12"/>
        <v>0.4400000000000002</v>
      </c>
      <c r="B77">
        <f ca="1" t="shared" si="13"/>
        <v>0.1003586556964562</v>
      </c>
      <c r="C77">
        <f ca="1" t="shared" si="14"/>
        <v>0.09613207760046019</v>
      </c>
      <c r="D77">
        <f ca="1" t="shared" si="15"/>
        <v>0.10058251514478597</v>
      </c>
      <c r="E77">
        <f ca="1" t="shared" si="16"/>
        <v>0.09755260591282089</v>
      </c>
      <c r="F77">
        <f ca="1" t="shared" si="17"/>
        <v>0.10017268681005198</v>
      </c>
      <c r="G77">
        <f ca="1" t="shared" si="18"/>
        <v>0.09356681146024737</v>
      </c>
      <c r="H77">
        <f ca="1" t="shared" si="19"/>
        <v>0.09060313891357705</v>
      </c>
      <c r="I77">
        <f ca="1" t="shared" si="20"/>
        <v>0.09730228247533769</v>
      </c>
      <c r="J77">
        <f ca="1" t="shared" si="21"/>
        <v>0.0972485758722889</v>
      </c>
      <c r="K77">
        <f ca="1" t="shared" si="22"/>
        <v>0.09947753078121281</v>
      </c>
    </row>
    <row r="78" spans="1:11" ht="12.75">
      <c r="A78" s="2">
        <f t="shared" si="12"/>
        <v>0.45000000000000023</v>
      </c>
      <c r="B78">
        <f ca="1" t="shared" si="13"/>
        <v>0.10136615036667385</v>
      </c>
      <c r="C78">
        <f ca="1" t="shared" si="14"/>
        <v>0.09615285253262501</v>
      </c>
      <c r="D78">
        <f ca="1" t="shared" si="15"/>
        <v>0.1000277498952435</v>
      </c>
      <c r="E78">
        <f ca="1" t="shared" si="16"/>
        <v>0.09793922439306812</v>
      </c>
      <c r="F78">
        <f ca="1" t="shared" si="17"/>
        <v>0.09925143986073422</v>
      </c>
      <c r="G78">
        <f ca="1" t="shared" si="18"/>
        <v>0.09299879084554596</v>
      </c>
      <c r="H78">
        <f ca="1" t="shared" si="19"/>
        <v>0.09067112914539689</v>
      </c>
      <c r="I78">
        <f ca="1" t="shared" si="20"/>
        <v>0.09681777335478042</v>
      </c>
      <c r="J78">
        <f ca="1" t="shared" si="21"/>
        <v>0.09576452762253117</v>
      </c>
      <c r="K78">
        <f ca="1" t="shared" si="22"/>
        <v>0.09938180083780729</v>
      </c>
    </row>
    <row r="79" spans="1:11" ht="12.75">
      <c r="A79" s="2">
        <f t="shared" si="12"/>
        <v>0.46000000000000024</v>
      </c>
      <c r="B79">
        <f ca="1" t="shared" si="13"/>
        <v>0.10115157528440032</v>
      </c>
      <c r="C79">
        <f ca="1" t="shared" si="14"/>
        <v>0.09708380694722082</v>
      </c>
      <c r="D79">
        <f ca="1" t="shared" si="15"/>
        <v>0.10028715076133694</v>
      </c>
      <c r="E79">
        <f ca="1" t="shared" si="16"/>
        <v>0.09782888008920713</v>
      </c>
      <c r="F79">
        <f ca="1" t="shared" si="17"/>
        <v>0.09853959035199987</v>
      </c>
      <c r="G79">
        <f ca="1" t="shared" si="18"/>
        <v>0.09260505479327133</v>
      </c>
      <c r="H79">
        <f ca="1" t="shared" si="19"/>
        <v>0.08960122554353774</v>
      </c>
      <c r="I79">
        <f ca="1" t="shared" si="20"/>
        <v>0.0983024597054682</v>
      </c>
      <c r="J79">
        <f ca="1" t="shared" si="21"/>
        <v>0.09503201793377035</v>
      </c>
      <c r="K79">
        <f ca="1" t="shared" si="22"/>
        <v>0.09915579573460509</v>
      </c>
    </row>
    <row r="80" spans="1:11" ht="12.75">
      <c r="A80" s="2">
        <f t="shared" si="12"/>
        <v>0.47000000000000025</v>
      </c>
      <c r="B80">
        <f ca="1" t="shared" si="13"/>
        <v>0.1021430647907741</v>
      </c>
      <c r="C80">
        <f ca="1" t="shared" si="14"/>
        <v>0.09733638987188295</v>
      </c>
      <c r="D80">
        <f ca="1" t="shared" si="15"/>
        <v>0.0993366862294705</v>
      </c>
      <c r="E80">
        <f ca="1" t="shared" si="16"/>
        <v>0.09861634393892832</v>
      </c>
      <c r="F80">
        <f ca="1" t="shared" si="17"/>
        <v>0.09880073195935433</v>
      </c>
      <c r="G80">
        <f ca="1" t="shared" si="18"/>
        <v>0.09319795077514273</v>
      </c>
      <c r="H80">
        <f ca="1" t="shared" si="19"/>
        <v>0.0905809598998628</v>
      </c>
      <c r="I80">
        <f ca="1" t="shared" si="20"/>
        <v>0.09785127318978262</v>
      </c>
      <c r="J80">
        <f ca="1" t="shared" si="21"/>
        <v>0.09507686587171368</v>
      </c>
      <c r="K80">
        <f ca="1" t="shared" si="22"/>
        <v>0.09962324965887816</v>
      </c>
    </row>
    <row r="81" spans="1:11" ht="12.75">
      <c r="A81" s="2">
        <f t="shared" si="12"/>
        <v>0.48000000000000026</v>
      </c>
      <c r="B81">
        <f ca="1" t="shared" si="13"/>
        <v>0.10203130841262392</v>
      </c>
      <c r="C81">
        <f ca="1" t="shared" si="14"/>
        <v>0.09807420902993852</v>
      </c>
      <c r="D81">
        <f ca="1" t="shared" si="15"/>
        <v>0.09951064786159936</v>
      </c>
      <c r="E81">
        <f ca="1" t="shared" si="16"/>
        <v>0.09858506824863797</v>
      </c>
      <c r="F81">
        <f ca="1" t="shared" si="17"/>
        <v>0.09893739705623353</v>
      </c>
      <c r="G81">
        <f ca="1" t="shared" si="18"/>
        <v>0.09335807498641653</v>
      </c>
      <c r="H81">
        <f ca="1" t="shared" si="19"/>
        <v>0.08968040451778453</v>
      </c>
      <c r="I81">
        <f ca="1" t="shared" si="20"/>
        <v>0.098320683498723</v>
      </c>
      <c r="J81">
        <f ca="1" t="shared" si="21"/>
        <v>0.09573916459168973</v>
      </c>
      <c r="K81">
        <f ca="1" t="shared" si="22"/>
        <v>0.10082335205653477</v>
      </c>
    </row>
    <row r="82" spans="1:11" ht="12.75">
      <c r="A82" s="2">
        <f t="shared" si="12"/>
        <v>0.49000000000000027</v>
      </c>
      <c r="B82">
        <f ca="1" t="shared" si="13"/>
        <v>0.1022636466899083</v>
      </c>
      <c r="C82">
        <f ca="1" t="shared" si="14"/>
        <v>0.09735552293962571</v>
      </c>
      <c r="D82">
        <f ca="1" t="shared" si="15"/>
        <v>0.09965996143532017</v>
      </c>
      <c r="E82">
        <f ca="1" t="shared" si="16"/>
        <v>0.09780643007034157</v>
      </c>
      <c r="F82">
        <f ca="1" t="shared" si="17"/>
        <v>0.09872133723889871</v>
      </c>
      <c r="G82">
        <f ca="1" t="shared" si="18"/>
        <v>0.09284637966397996</v>
      </c>
      <c r="H82">
        <f ca="1" t="shared" si="19"/>
        <v>0.08984616447936783</v>
      </c>
      <c r="I82">
        <f ca="1" t="shared" si="20"/>
        <v>0.0969942481525853</v>
      </c>
      <c r="J82">
        <f ca="1" t="shared" si="21"/>
        <v>0.09596576314180055</v>
      </c>
      <c r="K82">
        <f ca="1" t="shared" si="22"/>
        <v>0.10091870136410379</v>
      </c>
    </row>
    <row r="83" spans="1:11" ht="12.75">
      <c r="A83" s="2">
        <f t="shared" si="12"/>
        <v>0.5000000000000002</v>
      </c>
      <c r="B83">
        <f ca="1" t="shared" si="13"/>
        <v>0.10275241523087489</v>
      </c>
      <c r="C83">
        <f ca="1" t="shared" si="14"/>
        <v>0.09733154227379257</v>
      </c>
      <c r="D83">
        <f ca="1" t="shared" si="15"/>
        <v>0.09938369520644082</v>
      </c>
      <c r="E83">
        <f ca="1" t="shared" si="16"/>
        <v>0.09784042934982233</v>
      </c>
      <c r="F83">
        <f ca="1" t="shared" si="17"/>
        <v>0.09911897627435276</v>
      </c>
      <c r="G83">
        <f ca="1" t="shared" si="18"/>
        <v>0.09174108431682577</v>
      </c>
      <c r="H83">
        <f ca="1" t="shared" si="19"/>
        <v>0.09125151159408823</v>
      </c>
      <c r="I83">
        <f ca="1" t="shared" si="20"/>
        <v>0.09818495969778518</v>
      </c>
      <c r="J83">
        <f ca="1" t="shared" si="21"/>
        <v>0.09631075147899744</v>
      </c>
      <c r="K83">
        <f ca="1" t="shared" si="22"/>
        <v>0.1007803034490779</v>
      </c>
    </row>
    <row r="84" spans="1:11" ht="12.75">
      <c r="A84" s="2">
        <f t="shared" si="12"/>
        <v>0.5100000000000002</v>
      </c>
      <c r="B84">
        <f ca="1" t="shared" si="13"/>
        <v>0.10424064887144377</v>
      </c>
      <c r="C84">
        <f ca="1" t="shared" si="14"/>
        <v>0.09813052856767836</v>
      </c>
      <c r="D84">
        <f ca="1" t="shared" si="15"/>
        <v>0.09986996896700955</v>
      </c>
      <c r="E84">
        <f ca="1" t="shared" si="16"/>
        <v>0.09872805554816427</v>
      </c>
      <c r="F84">
        <f ca="1" t="shared" si="17"/>
        <v>0.09898217571429307</v>
      </c>
      <c r="G84">
        <f ca="1" t="shared" si="18"/>
        <v>0.09135536902013472</v>
      </c>
      <c r="H84">
        <f ca="1" t="shared" si="19"/>
        <v>0.09172957469650225</v>
      </c>
      <c r="I84">
        <f ca="1" t="shared" si="20"/>
        <v>0.09804987906552158</v>
      </c>
      <c r="J84">
        <f ca="1" t="shared" si="21"/>
        <v>0.09711650277347268</v>
      </c>
      <c r="K84">
        <f ca="1" t="shared" si="22"/>
        <v>0.10019197631957942</v>
      </c>
    </row>
    <row r="85" spans="1:11" ht="12.75">
      <c r="A85" s="2">
        <f t="shared" si="12"/>
        <v>0.5200000000000002</v>
      </c>
      <c r="B85">
        <f ca="1" t="shared" si="13"/>
        <v>0.1044875080420314</v>
      </c>
      <c r="C85">
        <f ca="1" t="shared" si="14"/>
        <v>0.09829727372874024</v>
      </c>
      <c r="D85">
        <f ca="1" t="shared" si="15"/>
        <v>0.09926325994167111</v>
      </c>
      <c r="E85">
        <f ca="1" t="shared" si="16"/>
        <v>0.09998282292858363</v>
      </c>
      <c r="F85">
        <f ca="1" t="shared" si="17"/>
        <v>0.10029602816891807</v>
      </c>
      <c r="G85">
        <f ca="1" t="shared" si="18"/>
        <v>0.0923924468491917</v>
      </c>
      <c r="H85">
        <f ca="1" t="shared" si="19"/>
        <v>0.09137443349486621</v>
      </c>
      <c r="I85">
        <f ca="1" t="shared" si="20"/>
        <v>0.09890141804084249</v>
      </c>
      <c r="J85">
        <f ca="1" t="shared" si="21"/>
        <v>0.09702384433817647</v>
      </c>
      <c r="K85">
        <f ca="1" t="shared" si="22"/>
        <v>0.10149435292572202</v>
      </c>
    </row>
    <row r="86" spans="1:11" ht="12.75">
      <c r="A86" s="2">
        <f t="shared" si="12"/>
        <v>0.5300000000000002</v>
      </c>
      <c r="B86">
        <f ca="1" t="shared" si="13"/>
        <v>0.10356867653645217</v>
      </c>
      <c r="C86">
        <f ca="1" t="shared" si="14"/>
        <v>0.09686884919695048</v>
      </c>
      <c r="D86">
        <f ca="1" t="shared" si="15"/>
        <v>0.09819167145879241</v>
      </c>
      <c r="E86">
        <f ca="1" t="shared" si="16"/>
        <v>0.10156353844787097</v>
      </c>
      <c r="F86">
        <f ca="1" t="shared" si="17"/>
        <v>0.10020792598192481</v>
      </c>
      <c r="G86">
        <f ca="1" t="shared" si="18"/>
        <v>0.09257758543719763</v>
      </c>
      <c r="H86">
        <f ca="1" t="shared" si="19"/>
        <v>0.09112837598073953</v>
      </c>
      <c r="I86">
        <f ca="1" t="shared" si="20"/>
        <v>0.09897115606585564</v>
      </c>
      <c r="J86">
        <f ca="1" t="shared" si="21"/>
        <v>0.09547577682887971</v>
      </c>
      <c r="K86">
        <f ca="1" t="shared" si="22"/>
        <v>0.10129170834471429</v>
      </c>
    </row>
    <row r="87" spans="1:11" ht="12.75">
      <c r="A87" s="2">
        <f t="shared" si="12"/>
        <v>0.5400000000000003</v>
      </c>
      <c r="B87">
        <f ca="1" t="shared" si="13"/>
        <v>0.10407832649265526</v>
      </c>
      <c r="C87">
        <f ca="1" t="shared" si="14"/>
        <v>0.09651562508445313</v>
      </c>
      <c r="D87">
        <f ca="1" t="shared" si="15"/>
        <v>0.09989816985049264</v>
      </c>
      <c r="E87">
        <f ca="1" t="shared" si="16"/>
        <v>0.10308322404967006</v>
      </c>
      <c r="F87">
        <f ca="1" t="shared" si="17"/>
        <v>0.10182674922980145</v>
      </c>
      <c r="G87">
        <f ca="1" t="shared" si="18"/>
        <v>0.09267796315589243</v>
      </c>
      <c r="H87">
        <f ca="1" t="shared" si="19"/>
        <v>0.09131794218556515</v>
      </c>
      <c r="I87">
        <f ca="1" t="shared" si="20"/>
        <v>0.10051653112255039</v>
      </c>
      <c r="J87">
        <f ca="1" t="shared" si="21"/>
        <v>0.09485736703227284</v>
      </c>
      <c r="K87">
        <f ca="1" t="shared" si="22"/>
        <v>0.10185156075833193</v>
      </c>
    </row>
    <row r="88" spans="1:11" ht="12.75">
      <c r="A88" s="2">
        <f t="shared" si="12"/>
        <v>0.5500000000000003</v>
      </c>
      <c r="B88">
        <f ca="1" t="shared" si="13"/>
        <v>0.10335034761565882</v>
      </c>
      <c r="C88">
        <f ca="1" t="shared" si="14"/>
        <v>0.09570078101092931</v>
      </c>
      <c r="D88">
        <f ca="1" t="shared" si="15"/>
        <v>0.09951017593904994</v>
      </c>
      <c r="E88">
        <f ca="1" t="shared" si="16"/>
        <v>0.10231323470740837</v>
      </c>
      <c r="F88">
        <f ca="1" t="shared" si="17"/>
        <v>0.10161375338869208</v>
      </c>
      <c r="G88">
        <f ca="1" t="shared" si="18"/>
        <v>0.09422328876500229</v>
      </c>
      <c r="H88">
        <f ca="1" t="shared" si="19"/>
        <v>0.09242701593429647</v>
      </c>
      <c r="I88">
        <f ca="1" t="shared" si="20"/>
        <v>0.10101410460628187</v>
      </c>
      <c r="J88">
        <f ca="1" t="shared" si="21"/>
        <v>0.09517332126898256</v>
      </c>
      <c r="K88">
        <f ca="1" t="shared" si="22"/>
        <v>0.10145564030278233</v>
      </c>
    </row>
    <row r="89" spans="1:11" ht="12.75">
      <c r="A89" s="2">
        <f t="shared" si="12"/>
        <v>0.5600000000000003</v>
      </c>
      <c r="B89">
        <f ca="1" t="shared" si="13"/>
        <v>0.102799083021972</v>
      </c>
      <c r="C89">
        <f ca="1" t="shared" si="14"/>
        <v>0.09653102500052149</v>
      </c>
      <c r="D89">
        <f ca="1" t="shared" si="15"/>
        <v>0.09997145527820632</v>
      </c>
      <c r="E89">
        <f ca="1" t="shared" si="16"/>
        <v>0.10184887277648368</v>
      </c>
      <c r="F89">
        <f ca="1" t="shared" si="17"/>
        <v>0.10200536192595319</v>
      </c>
      <c r="G89">
        <f ca="1" t="shared" si="18"/>
        <v>0.09478153695704561</v>
      </c>
      <c r="H89">
        <f ca="1" t="shared" si="19"/>
        <v>0.09209721509084191</v>
      </c>
      <c r="I89">
        <f ca="1" t="shared" si="20"/>
        <v>0.10068992978579357</v>
      </c>
      <c r="J89">
        <f ca="1" t="shared" si="21"/>
        <v>0.0948576599380697</v>
      </c>
      <c r="K89">
        <f ca="1" t="shared" si="22"/>
        <v>0.1017773542913671</v>
      </c>
    </row>
    <row r="90" spans="1:11" ht="12.75">
      <c r="A90" s="2">
        <f t="shared" si="12"/>
        <v>0.5700000000000003</v>
      </c>
      <c r="B90">
        <f ca="1" t="shared" si="13"/>
        <v>0.10363281540601627</v>
      </c>
      <c r="C90">
        <f ca="1" t="shared" si="14"/>
        <v>0.0970193354497438</v>
      </c>
      <c r="D90">
        <f ca="1" t="shared" si="15"/>
        <v>0.09963529171703275</v>
      </c>
      <c r="E90">
        <f ca="1" t="shared" si="16"/>
        <v>0.10088349285387403</v>
      </c>
      <c r="F90">
        <f ca="1" t="shared" si="17"/>
        <v>0.10312655953863424</v>
      </c>
      <c r="G90">
        <f ca="1" t="shared" si="18"/>
        <v>0.09534712596296967</v>
      </c>
      <c r="H90">
        <f ca="1" t="shared" si="19"/>
        <v>0.0926656316638563</v>
      </c>
      <c r="I90">
        <f ca="1" t="shared" si="20"/>
        <v>0.10010946863247884</v>
      </c>
      <c r="J90">
        <f ca="1" t="shared" si="21"/>
        <v>0.09554744555273392</v>
      </c>
      <c r="K90">
        <f ca="1" t="shared" si="22"/>
        <v>0.10165906315157212</v>
      </c>
    </row>
    <row r="91" spans="1:11" ht="12.75">
      <c r="A91" s="2">
        <f t="shared" si="12"/>
        <v>0.5800000000000003</v>
      </c>
      <c r="B91">
        <f ca="1" t="shared" si="13"/>
        <v>0.10289476877540937</v>
      </c>
      <c r="C91">
        <f ca="1" t="shared" si="14"/>
        <v>0.09745870182930698</v>
      </c>
      <c r="D91">
        <f ca="1" t="shared" si="15"/>
        <v>0.10004768926326606</v>
      </c>
      <c r="E91">
        <f ca="1" t="shared" si="16"/>
        <v>0.10001197485573494</v>
      </c>
      <c r="F91">
        <f ca="1" t="shared" si="17"/>
        <v>0.10359620272915607</v>
      </c>
      <c r="G91">
        <f ca="1" t="shared" si="18"/>
        <v>0.0941351743212759</v>
      </c>
      <c r="H91">
        <f ca="1" t="shared" si="19"/>
        <v>0.09332351663807063</v>
      </c>
      <c r="I91">
        <f ca="1" t="shared" si="20"/>
        <v>0.1005483238981311</v>
      </c>
      <c r="J91">
        <f ca="1" t="shared" si="21"/>
        <v>0.09517717534837523</v>
      </c>
      <c r="K91">
        <f ca="1" t="shared" si="22"/>
        <v>0.10334267944742309</v>
      </c>
    </row>
    <row r="92" spans="1:11" ht="12.75">
      <c r="A92" s="2">
        <f t="shared" si="12"/>
        <v>0.5900000000000003</v>
      </c>
      <c r="B92">
        <f ca="1" t="shared" si="13"/>
        <v>0.10259890513102363</v>
      </c>
      <c r="C92">
        <f ca="1" t="shared" si="14"/>
        <v>0.09680209540668894</v>
      </c>
      <c r="D92">
        <f ca="1" t="shared" si="15"/>
        <v>0.10101706328799041</v>
      </c>
      <c r="E92">
        <f ca="1" t="shared" si="16"/>
        <v>0.1014911163554176</v>
      </c>
      <c r="F92">
        <f ca="1" t="shared" si="17"/>
        <v>0.1022811306994325</v>
      </c>
      <c r="G92">
        <f ca="1" t="shared" si="18"/>
        <v>0.09382910927836559</v>
      </c>
      <c r="H92">
        <f ca="1" t="shared" si="19"/>
        <v>0.09285641457063831</v>
      </c>
      <c r="I92">
        <f ca="1" t="shared" si="20"/>
        <v>0.10073172497096866</v>
      </c>
      <c r="J92">
        <f ca="1" t="shared" si="21"/>
        <v>0.095576536407908</v>
      </c>
      <c r="K92">
        <f ca="1" t="shared" si="22"/>
        <v>0.10419612536316812</v>
      </c>
    </row>
    <row r="93" spans="1:11" ht="12.75">
      <c r="A93" s="2">
        <f t="shared" si="12"/>
        <v>0.6000000000000003</v>
      </c>
      <c r="B93">
        <f ca="1" t="shared" si="13"/>
        <v>0.10247070363370553</v>
      </c>
      <c r="C93">
        <f ca="1" t="shared" si="14"/>
        <v>0.09709529417991274</v>
      </c>
      <c r="D93">
        <f ca="1" t="shared" si="15"/>
        <v>0.10062383009594546</v>
      </c>
      <c r="E93">
        <f ca="1" t="shared" si="16"/>
        <v>0.10181727392387122</v>
      </c>
      <c r="F93">
        <f ca="1" t="shared" si="17"/>
        <v>0.10263116451299581</v>
      </c>
      <c r="G93">
        <f ca="1" t="shared" si="18"/>
        <v>0.09336669614059931</v>
      </c>
      <c r="H93">
        <f ca="1" t="shared" si="19"/>
        <v>0.09374472578440263</v>
      </c>
      <c r="I93">
        <f ca="1" t="shared" si="20"/>
        <v>0.10217324340295944</v>
      </c>
      <c r="J93">
        <f ca="1" t="shared" si="21"/>
        <v>0.09616637744907715</v>
      </c>
      <c r="K93">
        <f ca="1" t="shared" si="22"/>
        <v>0.10608577903363356</v>
      </c>
    </row>
    <row r="94" spans="1:11" ht="12.75">
      <c r="A94" s="2">
        <f t="shared" si="12"/>
        <v>0.6100000000000003</v>
      </c>
      <c r="B94">
        <f ca="1" t="shared" si="13"/>
        <v>0.10210662206044598</v>
      </c>
      <c r="C94">
        <f ca="1" t="shared" si="14"/>
        <v>0.09718406866254557</v>
      </c>
      <c r="D94">
        <f ca="1" t="shared" si="15"/>
        <v>0.10195763127892042</v>
      </c>
      <c r="E94">
        <f ca="1" t="shared" si="16"/>
        <v>0.10303693183422664</v>
      </c>
      <c r="F94">
        <f ca="1" t="shared" si="17"/>
        <v>0.10335418672873846</v>
      </c>
      <c r="G94">
        <f ca="1" t="shared" si="18"/>
        <v>0.09449512770828802</v>
      </c>
      <c r="H94">
        <f ca="1" t="shared" si="19"/>
        <v>0.09316703293551902</v>
      </c>
      <c r="I94">
        <f ca="1" t="shared" si="20"/>
        <v>0.10225059603886397</v>
      </c>
      <c r="J94">
        <f ca="1" t="shared" si="21"/>
        <v>0.09679867707057492</v>
      </c>
      <c r="K94">
        <f ca="1" t="shared" si="22"/>
        <v>0.10594093882496569</v>
      </c>
    </row>
    <row r="95" spans="1:11" ht="12.75">
      <c r="A95" s="2">
        <f t="shared" si="12"/>
        <v>0.6200000000000003</v>
      </c>
      <c r="B95">
        <f ca="1" t="shared" si="13"/>
        <v>0.10269933492625309</v>
      </c>
      <c r="C95">
        <f ca="1" t="shared" si="14"/>
        <v>0.09612769920905331</v>
      </c>
      <c r="D95">
        <f ca="1" t="shared" si="15"/>
        <v>0.10160885511179177</v>
      </c>
      <c r="E95">
        <f ca="1" t="shared" si="16"/>
        <v>0.10218398178159127</v>
      </c>
      <c r="F95">
        <f ca="1" t="shared" si="17"/>
        <v>0.10405340136363046</v>
      </c>
      <c r="G95">
        <f ca="1" t="shared" si="18"/>
        <v>0.09432377363924539</v>
      </c>
      <c r="H95">
        <f ca="1" t="shared" si="19"/>
        <v>0.09348270183389829</v>
      </c>
      <c r="I95">
        <f ca="1" t="shared" si="20"/>
        <v>0.10270952056459999</v>
      </c>
      <c r="J95">
        <f ca="1" t="shared" si="21"/>
        <v>0.09558702486457378</v>
      </c>
      <c r="K95">
        <f ca="1" t="shared" si="22"/>
        <v>0.1069540385246252</v>
      </c>
    </row>
    <row r="96" spans="1:11" ht="12.75">
      <c r="A96" s="2">
        <f t="shared" si="12"/>
        <v>0.6300000000000003</v>
      </c>
      <c r="B96">
        <f ca="1" t="shared" si="13"/>
        <v>0.10296938033155822</v>
      </c>
      <c r="C96">
        <f ca="1" t="shared" si="14"/>
        <v>0.09685171109861626</v>
      </c>
      <c r="D96">
        <f ca="1" t="shared" si="15"/>
        <v>0.10219680020643002</v>
      </c>
      <c r="E96">
        <f ca="1" t="shared" si="16"/>
        <v>0.10223914392047725</v>
      </c>
      <c r="F96">
        <f ca="1" t="shared" si="17"/>
        <v>0.10358113993803468</v>
      </c>
      <c r="G96">
        <f ca="1" t="shared" si="18"/>
        <v>0.09441055283855149</v>
      </c>
      <c r="H96">
        <f ca="1" t="shared" si="19"/>
        <v>0.09441144385439426</v>
      </c>
      <c r="I96">
        <f ca="1" t="shared" si="20"/>
        <v>0.10114276933739655</v>
      </c>
      <c r="J96">
        <f ca="1" t="shared" si="21"/>
        <v>0.0948607339309121</v>
      </c>
      <c r="K96">
        <f ca="1" t="shared" si="22"/>
        <v>0.10702979643723215</v>
      </c>
    </row>
    <row r="97" spans="1:11" ht="12.75">
      <c r="A97" s="2">
        <f t="shared" si="12"/>
        <v>0.6400000000000003</v>
      </c>
      <c r="B97">
        <f ca="1" t="shared" si="13"/>
        <v>0.10243349575721583</v>
      </c>
      <c r="C97">
        <f ca="1" t="shared" si="14"/>
        <v>0.09749741051195873</v>
      </c>
      <c r="D97">
        <f ca="1" t="shared" si="15"/>
        <v>0.1024203046677089</v>
      </c>
      <c r="E97">
        <f ca="1" t="shared" si="16"/>
        <v>0.10216353929179593</v>
      </c>
      <c r="F97">
        <f ca="1" t="shared" si="17"/>
        <v>0.10370847270380831</v>
      </c>
      <c r="G97">
        <f ca="1" t="shared" si="18"/>
        <v>0.09333794051391643</v>
      </c>
      <c r="H97">
        <f ca="1" t="shared" si="19"/>
        <v>0.09503834796134844</v>
      </c>
      <c r="I97">
        <f ca="1" t="shared" si="20"/>
        <v>0.10205815179939352</v>
      </c>
      <c r="J97">
        <f ca="1" t="shared" si="21"/>
        <v>0.09498247424337887</v>
      </c>
      <c r="K97">
        <f ca="1" t="shared" si="22"/>
        <v>0.10686027235090544</v>
      </c>
    </row>
    <row r="98" spans="1:11" ht="12.75">
      <c r="A98" s="2">
        <f aca="true" t="shared" si="23" ref="A98:A133">A97+$B$28</f>
        <v>0.6500000000000004</v>
      </c>
      <c r="B98">
        <f aca="true" ca="1" t="shared" si="24" ref="B98:B133">B97+$B$24*($B$23-B97)*$B$28+$B$25*SQRT($B$28)*(RAND()+RAND()+RAND()+RAND()+RAND()+RAND()+RAND()+RAND()+RAND()+RAND()+RAND()+RAND()-6)</f>
        <v>0.1022892113540485</v>
      </c>
      <c r="C98">
        <f aca="true" ca="1" t="shared" si="25" ref="C98:C133">C97+$B$24*($B$23-C97)*$B$28+$B$25*SQRT($B$28)*(RAND()+RAND()+RAND()+RAND()+RAND()+RAND()+RAND()+RAND()+RAND()+RAND()+RAND()+RAND()-6)</f>
        <v>0.09703462500579685</v>
      </c>
      <c r="D98">
        <f aca="true" ca="1" t="shared" si="26" ref="D98:D133">D97+$B$24*($B$23-D97)*$B$28+$B$25*SQRT($B$28)*(RAND()+RAND()+RAND()+RAND()+RAND()+RAND()+RAND()+RAND()+RAND()+RAND()+RAND()+RAND()-6)</f>
        <v>0.10433143451949015</v>
      </c>
      <c r="E98">
        <f aca="true" ca="1" t="shared" si="27" ref="E98:E133">E97+$B$24*($B$23-E97)*$B$28+$B$25*SQRT($B$28)*(RAND()+RAND()+RAND()+RAND()+RAND()+RAND()+RAND()+RAND()+RAND()+RAND()+RAND()+RAND()-6)</f>
        <v>0.10281985599654346</v>
      </c>
      <c r="F98">
        <f aca="true" ca="1" t="shared" si="28" ref="F98:F133">F97+$B$24*($B$23-F97)*$B$28+$B$25*SQRT($B$28)*(RAND()+RAND()+RAND()+RAND()+RAND()+RAND()+RAND()+RAND()+RAND()+RAND()+RAND()+RAND()-6)</f>
        <v>0.10270292494013988</v>
      </c>
      <c r="G98">
        <f aca="true" ca="1" t="shared" si="29" ref="G98:G133">G97+$B$24*($B$23-G97)*$B$28+$B$25*SQRT($B$28)*(RAND()+RAND()+RAND()+RAND()+RAND()+RAND()+RAND()+RAND()+RAND()+RAND()+RAND()+RAND()-6)</f>
        <v>0.0931534546065468</v>
      </c>
      <c r="H98">
        <f aca="true" ca="1" t="shared" si="30" ref="H98:H133">H97+$B$24*($B$23-H97)*$B$28+$B$25*SQRT($B$28)*(RAND()+RAND()+RAND()+RAND()+RAND()+RAND()+RAND()+RAND()+RAND()+RAND()+RAND()+RAND()-6)</f>
        <v>0.09389093579329409</v>
      </c>
      <c r="I98">
        <f aca="true" ca="1" t="shared" si="31" ref="I98:I133">I97+$B$24*($B$23-I97)*$B$28+$B$25*SQRT($B$28)*(RAND()+RAND()+RAND()+RAND()+RAND()+RAND()+RAND()+RAND()+RAND()+RAND()+RAND()+RAND()-6)</f>
        <v>0.10167028316308492</v>
      </c>
      <c r="J98">
        <f aca="true" ca="1" t="shared" si="32" ref="J98:J133">J97+$B$24*($B$23-J97)*$B$28+$B$25*SQRT($B$28)*(RAND()+RAND()+RAND()+RAND()+RAND()+RAND()+RAND()+RAND()+RAND()+RAND()+RAND()+RAND()-6)</f>
        <v>0.0950972917831496</v>
      </c>
      <c r="K98">
        <f aca="true" ca="1" t="shared" si="33" ref="K98:K133">K97+$B$24*($B$23-K97)*$B$28+$B$25*SQRT($B$28)*(RAND()+RAND()+RAND()+RAND()+RAND()+RAND()+RAND()+RAND()+RAND()+RAND()+RAND()+RAND()-6)</f>
        <v>0.10579036595636412</v>
      </c>
    </row>
    <row r="99" spans="1:11" ht="12.75">
      <c r="A99" s="2">
        <f t="shared" si="23"/>
        <v>0.6600000000000004</v>
      </c>
      <c r="B99">
        <f ca="1" t="shared" si="24"/>
        <v>0.10270941982163417</v>
      </c>
      <c r="C99">
        <f ca="1" t="shared" si="25"/>
        <v>0.09660408064127707</v>
      </c>
      <c r="D99">
        <f ca="1" t="shared" si="26"/>
        <v>0.10586752889745597</v>
      </c>
      <c r="E99">
        <f ca="1" t="shared" si="27"/>
        <v>0.10262817858031202</v>
      </c>
      <c r="F99">
        <f ca="1" t="shared" si="28"/>
        <v>0.10228642963070994</v>
      </c>
      <c r="G99">
        <f ca="1" t="shared" si="29"/>
        <v>0.09446851838817359</v>
      </c>
      <c r="H99">
        <f ca="1" t="shared" si="30"/>
        <v>0.09461756736669936</v>
      </c>
      <c r="I99">
        <f ca="1" t="shared" si="31"/>
        <v>0.10200481305050663</v>
      </c>
      <c r="J99">
        <f ca="1" t="shared" si="32"/>
        <v>0.09506190265058521</v>
      </c>
      <c r="K99">
        <f ca="1" t="shared" si="33"/>
        <v>0.105306606848142</v>
      </c>
    </row>
    <row r="100" spans="1:11" ht="12.75">
      <c r="A100" s="2">
        <f t="shared" si="23"/>
        <v>0.6700000000000004</v>
      </c>
      <c r="B100">
        <f ca="1" t="shared" si="24"/>
        <v>0.10207025444240672</v>
      </c>
      <c r="C100">
        <f ca="1" t="shared" si="25"/>
        <v>0.09679557991781045</v>
      </c>
      <c r="D100">
        <f ca="1" t="shared" si="26"/>
        <v>0.10505102876169357</v>
      </c>
      <c r="E100">
        <f ca="1" t="shared" si="27"/>
        <v>0.10341422909626401</v>
      </c>
      <c r="F100">
        <f ca="1" t="shared" si="28"/>
        <v>0.10248874325885635</v>
      </c>
      <c r="G100">
        <f ca="1" t="shared" si="29"/>
        <v>0.09519639015452716</v>
      </c>
      <c r="H100">
        <f ca="1" t="shared" si="30"/>
        <v>0.09453901299772087</v>
      </c>
      <c r="I100">
        <f ca="1" t="shared" si="31"/>
        <v>0.10123023515159323</v>
      </c>
      <c r="J100">
        <f ca="1" t="shared" si="32"/>
        <v>0.09574449056749697</v>
      </c>
      <c r="K100">
        <f ca="1" t="shared" si="33"/>
        <v>0.10595540657266336</v>
      </c>
    </row>
    <row r="101" spans="1:11" ht="12.75">
      <c r="A101" s="2">
        <f t="shared" si="23"/>
        <v>0.6800000000000004</v>
      </c>
      <c r="B101">
        <f ca="1" t="shared" si="24"/>
        <v>0.1035101562091153</v>
      </c>
      <c r="C101">
        <f ca="1" t="shared" si="25"/>
        <v>0.0979139442816628</v>
      </c>
      <c r="D101">
        <f ca="1" t="shared" si="26"/>
        <v>0.10346546355375288</v>
      </c>
      <c r="E101">
        <f ca="1" t="shared" si="27"/>
        <v>0.10328069941863084</v>
      </c>
      <c r="F101">
        <f ca="1" t="shared" si="28"/>
        <v>0.10291488496234591</v>
      </c>
      <c r="G101">
        <f ca="1" t="shared" si="29"/>
        <v>0.09563033210997486</v>
      </c>
      <c r="H101">
        <f ca="1" t="shared" si="30"/>
        <v>0.09428915160194426</v>
      </c>
      <c r="I101">
        <f ca="1" t="shared" si="31"/>
        <v>0.10137787293791807</v>
      </c>
      <c r="J101">
        <f ca="1" t="shared" si="32"/>
        <v>0.0969235756451131</v>
      </c>
      <c r="K101">
        <f ca="1" t="shared" si="33"/>
        <v>0.10717170073929093</v>
      </c>
    </row>
    <row r="102" spans="1:11" ht="12.75">
      <c r="A102" s="2">
        <f t="shared" si="23"/>
        <v>0.6900000000000004</v>
      </c>
      <c r="B102">
        <f ca="1" t="shared" si="24"/>
        <v>0.10264538574894248</v>
      </c>
      <c r="C102">
        <f ca="1" t="shared" si="25"/>
        <v>0.0980535640801293</v>
      </c>
      <c r="D102">
        <f ca="1" t="shared" si="26"/>
        <v>0.10266297551330615</v>
      </c>
      <c r="E102">
        <f ca="1" t="shared" si="27"/>
        <v>0.10388505945971235</v>
      </c>
      <c r="F102">
        <f ca="1" t="shared" si="28"/>
        <v>0.10192582077055408</v>
      </c>
      <c r="G102">
        <f ca="1" t="shared" si="29"/>
        <v>0.09591505256451639</v>
      </c>
      <c r="H102">
        <f ca="1" t="shared" si="30"/>
        <v>0.09316074654414574</v>
      </c>
      <c r="I102">
        <f ca="1" t="shared" si="31"/>
        <v>0.10187397681593575</v>
      </c>
      <c r="J102">
        <f ca="1" t="shared" si="32"/>
        <v>0.09758769820924486</v>
      </c>
      <c r="K102">
        <f ca="1" t="shared" si="33"/>
        <v>0.10668872450854579</v>
      </c>
    </row>
    <row r="103" spans="1:11" ht="12.75">
      <c r="A103" s="2">
        <f t="shared" si="23"/>
        <v>0.7000000000000004</v>
      </c>
      <c r="B103">
        <f ca="1" t="shared" si="24"/>
        <v>0.10154918521245632</v>
      </c>
      <c r="C103">
        <f ca="1" t="shared" si="25"/>
        <v>0.09728799286971283</v>
      </c>
      <c r="D103">
        <f ca="1" t="shared" si="26"/>
        <v>0.10287227784356798</v>
      </c>
      <c r="E103">
        <f ca="1" t="shared" si="27"/>
        <v>0.10381778651466715</v>
      </c>
      <c r="F103">
        <f ca="1" t="shared" si="28"/>
        <v>0.10205175398869626</v>
      </c>
      <c r="G103">
        <f ca="1" t="shared" si="29"/>
        <v>0.09587779600167858</v>
      </c>
      <c r="H103">
        <f ca="1" t="shared" si="30"/>
        <v>0.09241215570234873</v>
      </c>
      <c r="I103">
        <f ca="1" t="shared" si="31"/>
        <v>0.1010915700763698</v>
      </c>
      <c r="J103">
        <f ca="1" t="shared" si="32"/>
        <v>0.0972686356791516</v>
      </c>
      <c r="K103">
        <f ca="1" t="shared" si="33"/>
        <v>0.107084735282745</v>
      </c>
    </row>
    <row r="104" spans="1:11" ht="12.75">
      <c r="A104" s="2">
        <f t="shared" si="23"/>
        <v>0.7100000000000004</v>
      </c>
      <c r="B104">
        <f ca="1" t="shared" si="24"/>
        <v>0.10218810353880411</v>
      </c>
      <c r="C104">
        <f ca="1" t="shared" si="25"/>
        <v>0.09617246372043328</v>
      </c>
      <c r="D104">
        <f ca="1" t="shared" si="26"/>
        <v>0.10362660264645089</v>
      </c>
      <c r="E104">
        <f ca="1" t="shared" si="27"/>
        <v>0.10434472399931695</v>
      </c>
      <c r="F104">
        <f ca="1" t="shared" si="28"/>
        <v>0.10262963259998914</v>
      </c>
      <c r="G104">
        <f ca="1" t="shared" si="29"/>
        <v>0.09672048092608704</v>
      </c>
      <c r="H104">
        <f ca="1" t="shared" si="30"/>
        <v>0.0931166930940771</v>
      </c>
      <c r="I104">
        <f ca="1" t="shared" si="31"/>
        <v>0.10091548205371023</v>
      </c>
      <c r="J104">
        <f ca="1" t="shared" si="32"/>
        <v>0.09668564164272628</v>
      </c>
      <c r="K104">
        <f ca="1" t="shared" si="33"/>
        <v>0.10688252933904803</v>
      </c>
    </row>
    <row r="105" spans="1:11" ht="12.75">
      <c r="A105" s="2">
        <f t="shared" si="23"/>
        <v>0.7200000000000004</v>
      </c>
      <c r="B105">
        <f ca="1" t="shared" si="24"/>
        <v>0.10198965946010753</v>
      </c>
      <c r="C105">
        <f ca="1" t="shared" si="25"/>
        <v>0.09576470662091921</v>
      </c>
      <c r="D105">
        <f ca="1" t="shared" si="26"/>
        <v>0.10351857958806354</v>
      </c>
      <c r="E105">
        <f ca="1" t="shared" si="27"/>
        <v>0.10416240285420728</v>
      </c>
      <c r="F105">
        <f ca="1" t="shared" si="28"/>
        <v>0.10200878778415588</v>
      </c>
      <c r="G105">
        <f ca="1" t="shared" si="29"/>
        <v>0.09605693524909115</v>
      </c>
      <c r="H105">
        <f ca="1" t="shared" si="30"/>
        <v>0.09374936306367443</v>
      </c>
      <c r="I105">
        <f ca="1" t="shared" si="31"/>
        <v>0.10004015520974331</v>
      </c>
      <c r="J105">
        <f ca="1" t="shared" si="32"/>
        <v>0.09757692174397145</v>
      </c>
      <c r="K105">
        <f ca="1" t="shared" si="33"/>
        <v>0.10644938174982328</v>
      </c>
    </row>
    <row r="106" spans="1:11" ht="12.75">
      <c r="A106" s="2">
        <f t="shared" si="23"/>
        <v>0.7300000000000004</v>
      </c>
      <c r="B106">
        <f ca="1" t="shared" si="24"/>
        <v>0.10200734665172327</v>
      </c>
      <c r="C106">
        <f ca="1" t="shared" si="25"/>
        <v>0.0944269470513835</v>
      </c>
      <c r="D106">
        <f ca="1" t="shared" si="26"/>
        <v>0.10187125217979935</v>
      </c>
      <c r="E106">
        <f ca="1" t="shared" si="27"/>
        <v>0.10262961802822915</v>
      </c>
      <c r="F106">
        <f ca="1" t="shared" si="28"/>
        <v>0.10091544952064087</v>
      </c>
      <c r="G106">
        <f ca="1" t="shared" si="29"/>
        <v>0.09490165795481476</v>
      </c>
      <c r="H106">
        <f ca="1" t="shared" si="30"/>
        <v>0.09454244113028197</v>
      </c>
      <c r="I106">
        <f ca="1" t="shared" si="31"/>
        <v>0.1002950183894273</v>
      </c>
      <c r="J106">
        <f ca="1" t="shared" si="32"/>
        <v>0.09758060998983235</v>
      </c>
      <c r="K106">
        <f ca="1" t="shared" si="33"/>
        <v>0.10648054288249148</v>
      </c>
    </row>
    <row r="107" spans="1:11" ht="12.75">
      <c r="A107" s="2">
        <f t="shared" si="23"/>
        <v>0.7400000000000004</v>
      </c>
      <c r="B107">
        <f ca="1" t="shared" si="24"/>
        <v>0.10189310854231816</v>
      </c>
      <c r="C107">
        <f ca="1" t="shared" si="25"/>
        <v>0.09380659510927682</v>
      </c>
      <c r="D107">
        <f ca="1" t="shared" si="26"/>
        <v>0.10117343118690572</v>
      </c>
      <c r="E107">
        <f ca="1" t="shared" si="27"/>
        <v>0.10192088688354244</v>
      </c>
      <c r="F107">
        <f ca="1" t="shared" si="28"/>
        <v>0.10012878400772864</v>
      </c>
      <c r="G107">
        <f ca="1" t="shared" si="29"/>
        <v>0.09454114166331364</v>
      </c>
      <c r="H107">
        <f ca="1" t="shared" si="30"/>
        <v>0.0943788172524513</v>
      </c>
      <c r="I107">
        <f ca="1" t="shared" si="31"/>
        <v>0.09970725512059753</v>
      </c>
      <c r="J107">
        <f ca="1" t="shared" si="32"/>
        <v>0.09764845188922582</v>
      </c>
      <c r="K107">
        <f ca="1" t="shared" si="33"/>
        <v>0.104040029153309</v>
      </c>
    </row>
    <row r="108" spans="1:11" ht="12.75">
      <c r="A108" s="2">
        <f t="shared" si="23"/>
        <v>0.7500000000000004</v>
      </c>
      <c r="B108">
        <f ca="1" t="shared" si="24"/>
        <v>0.10100453222055994</v>
      </c>
      <c r="C108">
        <f ca="1" t="shared" si="25"/>
        <v>0.09379980018513259</v>
      </c>
      <c r="D108">
        <f ca="1" t="shared" si="26"/>
        <v>0.10100442243505907</v>
      </c>
      <c r="E108">
        <f ca="1" t="shared" si="27"/>
        <v>0.10260308112493169</v>
      </c>
      <c r="F108">
        <f ca="1" t="shared" si="28"/>
        <v>0.10180006744617238</v>
      </c>
      <c r="G108">
        <f ca="1" t="shared" si="29"/>
        <v>0.09519927059621541</v>
      </c>
      <c r="H108">
        <f ca="1" t="shared" si="30"/>
        <v>0.09405925525744076</v>
      </c>
      <c r="I108">
        <f ca="1" t="shared" si="31"/>
        <v>0.09862679980461998</v>
      </c>
      <c r="J108">
        <f ca="1" t="shared" si="32"/>
        <v>0.09749753007634285</v>
      </c>
      <c r="K108">
        <f ca="1" t="shared" si="33"/>
        <v>0.1037816068547979</v>
      </c>
    </row>
    <row r="109" spans="1:11" ht="12.75">
      <c r="A109" s="2">
        <f t="shared" si="23"/>
        <v>0.7600000000000005</v>
      </c>
      <c r="B109">
        <f ca="1" t="shared" si="24"/>
        <v>0.10250016970321368</v>
      </c>
      <c r="C109">
        <f ca="1" t="shared" si="25"/>
        <v>0.09346404279456207</v>
      </c>
      <c r="D109">
        <f ca="1" t="shared" si="26"/>
        <v>0.10112898806238642</v>
      </c>
      <c r="E109">
        <f ca="1" t="shared" si="27"/>
        <v>0.10219298102566905</v>
      </c>
      <c r="F109">
        <f ca="1" t="shared" si="28"/>
        <v>0.10267745971561162</v>
      </c>
      <c r="G109">
        <f ca="1" t="shared" si="29"/>
        <v>0.09577242849357022</v>
      </c>
      <c r="H109">
        <f ca="1" t="shared" si="30"/>
        <v>0.09371306734160707</v>
      </c>
      <c r="I109">
        <f ca="1" t="shared" si="31"/>
        <v>0.09963840524123142</v>
      </c>
      <c r="J109">
        <f ca="1" t="shared" si="32"/>
        <v>0.09800374894548355</v>
      </c>
      <c r="K109">
        <f ca="1" t="shared" si="33"/>
        <v>0.10401512035582006</v>
      </c>
    </row>
    <row r="110" spans="1:11" ht="12.75">
      <c r="A110" s="2">
        <f t="shared" si="23"/>
        <v>0.7700000000000005</v>
      </c>
      <c r="B110">
        <f ca="1" t="shared" si="24"/>
        <v>0.10190327708974053</v>
      </c>
      <c r="C110">
        <f ca="1" t="shared" si="25"/>
        <v>0.09242289250605605</v>
      </c>
      <c r="D110">
        <f ca="1" t="shared" si="26"/>
        <v>0.10138226583094266</v>
      </c>
      <c r="E110">
        <f ca="1" t="shared" si="27"/>
        <v>0.10210310410769141</v>
      </c>
      <c r="F110">
        <f ca="1" t="shared" si="28"/>
        <v>0.10157267757009411</v>
      </c>
      <c r="G110">
        <f ca="1" t="shared" si="29"/>
        <v>0.09507479508807258</v>
      </c>
      <c r="H110">
        <f ca="1" t="shared" si="30"/>
        <v>0.09394594074359972</v>
      </c>
      <c r="I110">
        <f ca="1" t="shared" si="31"/>
        <v>0.09879494841223542</v>
      </c>
      <c r="J110">
        <f ca="1" t="shared" si="32"/>
        <v>0.09707208787490877</v>
      </c>
      <c r="K110">
        <f ca="1" t="shared" si="33"/>
        <v>0.10356735469794442</v>
      </c>
    </row>
    <row r="111" spans="1:11" ht="12.75">
      <c r="A111" s="2">
        <f t="shared" si="23"/>
        <v>0.7800000000000005</v>
      </c>
      <c r="B111">
        <f ca="1" t="shared" si="24"/>
        <v>0.10293108393761627</v>
      </c>
      <c r="C111">
        <f ca="1" t="shared" si="25"/>
        <v>0.09154120271647866</v>
      </c>
      <c r="D111">
        <f ca="1" t="shared" si="26"/>
        <v>0.10252591305549133</v>
      </c>
      <c r="E111">
        <f ca="1" t="shared" si="27"/>
        <v>0.10058855057402258</v>
      </c>
      <c r="F111">
        <f ca="1" t="shared" si="28"/>
        <v>0.1012302255334379</v>
      </c>
      <c r="G111">
        <f ca="1" t="shared" si="29"/>
        <v>0.0949284454274336</v>
      </c>
      <c r="H111">
        <f ca="1" t="shared" si="30"/>
        <v>0.09346960266679917</v>
      </c>
      <c r="I111">
        <f ca="1" t="shared" si="31"/>
        <v>0.09803815153414099</v>
      </c>
      <c r="J111">
        <f ca="1" t="shared" si="32"/>
        <v>0.09818016149681387</v>
      </c>
      <c r="K111">
        <f ca="1" t="shared" si="33"/>
        <v>0.10435742249182</v>
      </c>
    </row>
    <row r="112" spans="1:11" ht="12.75">
      <c r="A112" s="2">
        <f t="shared" si="23"/>
        <v>0.7900000000000005</v>
      </c>
      <c r="B112">
        <f ca="1" t="shared" si="24"/>
        <v>0.10383562178508583</v>
      </c>
      <c r="C112">
        <f ca="1" t="shared" si="25"/>
        <v>0.0914372771363007</v>
      </c>
      <c r="D112">
        <f ca="1" t="shared" si="26"/>
        <v>0.10327252499605011</v>
      </c>
      <c r="E112">
        <f ca="1" t="shared" si="27"/>
        <v>0.10140554973714766</v>
      </c>
      <c r="F112">
        <f ca="1" t="shared" si="28"/>
        <v>0.1012014312656836</v>
      </c>
      <c r="G112">
        <f ca="1" t="shared" si="29"/>
        <v>0.09505152369202732</v>
      </c>
      <c r="H112">
        <f ca="1" t="shared" si="30"/>
        <v>0.09298061342420055</v>
      </c>
      <c r="I112">
        <f ca="1" t="shared" si="31"/>
        <v>0.0978262477610689</v>
      </c>
      <c r="J112">
        <f ca="1" t="shared" si="32"/>
        <v>0.09695563532918287</v>
      </c>
      <c r="K112">
        <f ca="1" t="shared" si="33"/>
        <v>0.10300171502359197</v>
      </c>
    </row>
    <row r="113" spans="1:11" ht="12.75">
      <c r="A113" s="2">
        <f t="shared" si="23"/>
        <v>0.8000000000000005</v>
      </c>
      <c r="B113">
        <f ca="1" t="shared" si="24"/>
        <v>0.10330838926843641</v>
      </c>
      <c r="C113">
        <f ca="1" t="shared" si="25"/>
        <v>0.09180431567657436</v>
      </c>
      <c r="D113">
        <f ca="1" t="shared" si="26"/>
        <v>0.10264005723340355</v>
      </c>
      <c r="E113">
        <f ca="1" t="shared" si="27"/>
        <v>0.09987649698802399</v>
      </c>
      <c r="F113">
        <f ca="1" t="shared" si="28"/>
        <v>0.10138472049708304</v>
      </c>
      <c r="G113">
        <f ca="1" t="shared" si="29"/>
        <v>0.09484902962053661</v>
      </c>
      <c r="H113">
        <f ca="1" t="shared" si="30"/>
        <v>0.09481521307055016</v>
      </c>
      <c r="I113">
        <f ca="1" t="shared" si="31"/>
        <v>0.09773780944532628</v>
      </c>
      <c r="J113">
        <f ca="1" t="shared" si="32"/>
        <v>0.09728297114539265</v>
      </c>
      <c r="K113">
        <f ca="1" t="shared" si="33"/>
        <v>0.1033441305310739</v>
      </c>
    </row>
    <row r="114" spans="1:11" ht="12.75">
      <c r="A114" s="2">
        <f t="shared" si="23"/>
        <v>0.8100000000000005</v>
      </c>
      <c r="B114">
        <f ca="1" t="shared" si="24"/>
        <v>0.10491367593530268</v>
      </c>
      <c r="C114">
        <f ca="1" t="shared" si="25"/>
        <v>0.09244216049418887</v>
      </c>
      <c r="D114">
        <f ca="1" t="shared" si="26"/>
        <v>0.10285598710044837</v>
      </c>
      <c r="E114">
        <f ca="1" t="shared" si="27"/>
        <v>0.0987669179565633</v>
      </c>
      <c r="F114">
        <f ca="1" t="shared" si="28"/>
        <v>0.10200369014137603</v>
      </c>
      <c r="G114">
        <f ca="1" t="shared" si="29"/>
        <v>0.09593822506700478</v>
      </c>
      <c r="H114">
        <f ca="1" t="shared" si="30"/>
        <v>0.09491211117021252</v>
      </c>
      <c r="I114">
        <f ca="1" t="shared" si="31"/>
        <v>0.09760417945010491</v>
      </c>
      <c r="J114">
        <f ca="1" t="shared" si="32"/>
        <v>0.09575847916132209</v>
      </c>
      <c r="K114">
        <f ca="1" t="shared" si="33"/>
        <v>0.10336350475194236</v>
      </c>
    </row>
    <row r="115" spans="1:11" ht="12.75">
      <c r="A115" s="2">
        <f t="shared" si="23"/>
        <v>0.8200000000000005</v>
      </c>
      <c r="B115">
        <f ca="1" t="shared" si="24"/>
        <v>0.10516955187947771</v>
      </c>
      <c r="C115">
        <f ca="1" t="shared" si="25"/>
        <v>0.09205749172962414</v>
      </c>
      <c r="D115">
        <f ca="1" t="shared" si="26"/>
        <v>0.10189751905138235</v>
      </c>
      <c r="E115">
        <f ca="1" t="shared" si="27"/>
        <v>0.0991294158579411</v>
      </c>
      <c r="F115">
        <f ca="1" t="shared" si="28"/>
        <v>0.10167814479992603</v>
      </c>
      <c r="G115">
        <f ca="1" t="shared" si="29"/>
        <v>0.09407095145810183</v>
      </c>
      <c r="H115">
        <f ca="1" t="shared" si="30"/>
        <v>0.0954944990870836</v>
      </c>
      <c r="I115">
        <f ca="1" t="shared" si="31"/>
        <v>0.09866705168912832</v>
      </c>
      <c r="J115">
        <f ca="1" t="shared" si="32"/>
        <v>0.09595312914278424</v>
      </c>
      <c r="K115">
        <f ca="1" t="shared" si="33"/>
        <v>0.10347964994840242</v>
      </c>
    </row>
    <row r="116" spans="1:11" ht="12.75">
      <c r="A116" s="2">
        <f t="shared" si="23"/>
        <v>0.8300000000000005</v>
      </c>
      <c r="B116">
        <f ca="1" t="shared" si="24"/>
        <v>0.10488503369746054</v>
      </c>
      <c r="C116">
        <f ca="1" t="shared" si="25"/>
        <v>0.09190695395479592</v>
      </c>
      <c r="D116">
        <f ca="1" t="shared" si="26"/>
        <v>0.10230635936109188</v>
      </c>
      <c r="E116">
        <f ca="1" t="shared" si="27"/>
        <v>0.09871641208431386</v>
      </c>
      <c r="F116">
        <f ca="1" t="shared" si="28"/>
        <v>0.10111325864779012</v>
      </c>
      <c r="G116">
        <f ca="1" t="shared" si="29"/>
        <v>0.09526929479005479</v>
      </c>
      <c r="H116">
        <f ca="1" t="shared" si="30"/>
        <v>0.09459184085486631</v>
      </c>
      <c r="I116">
        <f ca="1" t="shared" si="31"/>
        <v>0.09771239732225925</v>
      </c>
      <c r="J116">
        <f ca="1" t="shared" si="32"/>
        <v>0.0960242811458358</v>
      </c>
      <c r="K116">
        <f ca="1" t="shared" si="33"/>
        <v>0.10285478382919178</v>
      </c>
    </row>
    <row r="117" spans="1:11" ht="12.75">
      <c r="A117" s="2">
        <f t="shared" si="23"/>
        <v>0.8400000000000005</v>
      </c>
      <c r="B117">
        <f ca="1" t="shared" si="24"/>
        <v>0.10455287914228564</v>
      </c>
      <c r="C117">
        <f ca="1" t="shared" si="25"/>
        <v>0.09229285109171363</v>
      </c>
      <c r="D117">
        <f ca="1" t="shared" si="26"/>
        <v>0.10191308090746615</v>
      </c>
      <c r="E117">
        <f ca="1" t="shared" si="27"/>
        <v>0.09943814501196087</v>
      </c>
      <c r="F117">
        <f ca="1" t="shared" si="28"/>
        <v>0.10154443396685726</v>
      </c>
      <c r="G117">
        <f ca="1" t="shared" si="29"/>
        <v>0.09409159939369525</v>
      </c>
      <c r="H117">
        <f ca="1" t="shared" si="30"/>
        <v>0.0951370349978567</v>
      </c>
      <c r="I117">
        <f ca="1" t="shared" si="31"/>
        <v>0.09737044369540543</v>
      </c>
      <c r="J117">
        <f ca="1" t="shared" si="32"/>
        <v>0.09642586498828351</v>
      </c>
      <c r="K117">
        <f ca="1" t="shared" si="33"/>
        <v>0.10394176924713944</v>
      </c>
    </row>
    <row r="118" spans="1:11" ht="12.75">
      <c r="A118" s="2">
        <f t="shared" si="23"/>
        <v>0.8500000000000005</v>
      </c>
      <c r="B118">
        <f ca="1" t="shared" si="24"/>
        <v>0.1050103667787447</v>
      </c>
      <c r="C118">
        <f ca="1" t="shared" si="25"/>
        <v>0.09329236836304929</v>
      </c>
      <c r="D118">
        <f ca="1" t="shared" si="26"/>
        <v>0.10148212299171107</v>
      </c>
      <c r="E118">
        <f ca="1" t="shared" si="27"/>
        <v>0.10010067303845685</v>
      </c>
      <c r="F118">
        <f ca="1" t="shared" si="28"/>
        <v>0.10112463500088886</v>
      </c>
      <c r="G118">
        <f ca="1" t="shared" si="29"/>
        <v>0.093607578482479</v>
      </c>
      <c r="H118">
        <f ca="1" t="shared" si="30"/>
        <v>0.09605075550822685</v>
      </c>
      <c r="I118">
        <f ca="1" t="shared" si="31"/>
        <v>0.09612454489401816</v>
      </c>
      <c r="J118">
        <f ca="1" t="shared" si="32"/>
        <v>0.09683389405334503</v>
      </c>
      <c r="K118">
        <f ca="1" t="shared" si="33"/>
        <v>0.10383905364910946</v>
      </c>
    </row>
    <row r="119" spans="1:11" ht="12.75">
      <c r="A119" s="2">
        <f t="shared" si="23"/>
        <v>0.8600000000000005</v>
      </c>
      <c r="B119">
        <f ca="1" t="shared" si="24"/>
        <v>0.10537756102627395</v>
      </c>
      <c r="C119">
        <f ca="1" t="shared" si="25"/>
        <v>0.09256482514717697</v>
      </c>
      <c r="D119">
        <f ca="1" t="shared" si="26"/>
        <v>0.10114905673499897</v>
      </c>
      <c r="E119">
        <f ca="1" t="shared" si="27"/>
        <v>0.09934997912751502</v>
      </c>
      <c r="F119">
        <f ca="1" t="shared" si="28"/>
        <v>0.10139550735593547</v>
      </c>
      <c r="G119">
        <f ca="1" t="shared" si="29"/>
        <v>0.09479609345436049</v>
      </c>
      <c r="H119">
        <f ca="1" t="shared" si="30"/>
        <v>0.09615209701666604</v>
      </c>
      <c r="I119">
        <f ca="1" t="shared" si="31"/>
        <v>0.095613692949068</v>
      </c>
      <c r="J119">
        <f ca="1" t="shared" si="32"/>
        <v>0.09726213267082308</v>
      </c>
      <c r="K119">
        <f ca="1" t="shared" si="33"/>
        <v>0.10289339126696521</v>
      </c>
    </row>
    <row r="120" spans="1:11" ht="12.75">
      <c r="A120" s="2">
        <f t="shared" si="23"/>
        <v>0.8700000000000006</v>
      </c>
      <c r="B120">
        <f ca="1" t="shared" si="24"/>
        <v>0.1058661273526388</v>
      </c>
      <c r="C120">
        <f ca="1" t="shared" si="25"/>
        <v>0.09261757539310414</v>
      </c>
      <c r="D120">
        <f ca="1" t="shared" si="26"/>
        <v>0.10136140595544268</v>
      </c>
      <c r="E120">
        <f ca="1" t="shared" si="27"/>
        <v>0.09981301610324302</v>
      </c>
      <c r="F120">
        <f ca="1" t="shared" si="28"/>
        <v>0.10105417161615313</v>
      </c>
      <c r="G120">
        <f ca="1" t="shared" si="29"/>
        <v>0.09587272959520432</v>
      </c>
      <c r="H120">
        <f ca="1" t="shared" si="30"/>
        <v>0.09568458780462452</v>
      </c>
      <c r="I120">
        <f ca="1" t="shared" si="31"/>
        <v>0.09534554303631847</v>
      </c>
      <c r="J120">
        <f ca="1" t="shared" si="32"/>
        <v>0.0970407222763099</v>
      </c>
      <c r="K120">
        <f ca="1" t="shared" si="33"/>
        <v>0.10349139132395672</v>
      </c>
    </row>
    <row r="121" spans="1:11" ht="12.75">
      <c r="A121" s="2">
        <f t="shared" si="23"/>
        <v>0.8800000000000006</v>
      </c>
      <c r="B121">
        <f ca="1" t="shared" si="24"/>
        <v>0.10477955824491562</v>
      </c>
      <c r="C121">
        <f ca="1" t="shared" si="25"/>
        <v>0.09162048951766576</v>
      </c>
      <c r="D121">
        <f ca="1" t="shared" si="26"/>
        <v>0.10080572059305183</v>
      </c>
      <c r="E121">
        <f ca="1" t="shared" si="27"/>
        <v>0.09989319306952466</v>
      </c>
      <c r="F121">
        <f ca="1" t="shared" si="28"/>
        <v>0.10145939818151518</v>
      </c>
      <c r="G121">
        <f ca="1" t="shared" si="29"/>
        <v>0.09555320719898105</v>
      </c>
      <c r="H121">
        <f ca="1" t="shared" si="30"/>
        <v>0.09617996019859569</v>
      </c>
      <c r="I121">
        <f ca="1" t="shared" si="31"/>
        <v>0.09465156533352129</v>
      </c>
      <c r="J121">
        <f ca="1" t="shared" si="32"/>
        <v>0.0971290651009758</v>
      </c>
      <c r="K121">
        <f ca="1" t="shared" si="33"/>
        <v>0.10312403653270269</v>
      </c>
    </row>
    <row r="122" spans="1:11" ht="12.75">
      <c r="A122" s="2">
        <f t="shared" si="23"/>
        <v>0.8900000000000006</v>
      </c>
      <c r="B122">
        <f ca="1" t="shared" si="24"/>
        <v>0.10380339310132522</v>
      </c>
      <c r="C122">
        <f ca="1" t="shared" si="25"/>
        <v>0.09232582904799504</v>
      </c>
      <c r="D122">
        <f ca="1" t="shared" si="26"/>
        <v>0.09912666586639575</v>
      </c>
      <c r="E122">
        <f ca="1" t="shared" si="27"/>
        <v>0.09956626077198781</v>
      </c>
      <c r="F122">
        <f ca="1" t="shared" si="28"/>
        <v>0.10189483875043821</v>
      </c>
      <c r="G122">
        <f ca="1" t="shared" si="29"/>
        <v>0.09634947223362161</v>
      </c>
      <c r="H122">
        <f ca="1" t="shared" si="30"/>
        <v>0.09653426237295737</v>
      </c>
      <c r="I122">
        <f ca="1" t="shared" si="31"/>
        <v>0.0939450600057219</v>
      </c>
      <c r="J122">
        <f ca="1" t="shared" si="32"/>
        <v>0.09586602825883941</v>
      </c>
      <c r="K122">
        <f ca="1" t="shared" si="33"/>
        <v>0.1029629148702612</v>
      </c>
    </row>
    <row r="123" spans="1:11" ht="12.75">
      <c r="A123" s="2">
        <f t="shared" si="23"/>
        <v>0.9000000000000006</v>
      </c>
      <c r="B123">
        <f ca="1" t="shared" si="24"/>
        <v>0.1053751069184119</v>
      </c>
      <c r="C123">
        <f ca="1" t="shared" si="25"/>
        <v>0.09250293296544908</v>
      </c>
      <c r="D123">
        <f ca="1" t="shared" si="26"/>
        <v>0.10070545319575422</v>
      </c>
      <c r="E123">
        <f ca="1" t="shared" si="27"/>
        <v>0.09927019852617586</v>
      </c>
      <c r="F123">
        <f ca="1" t="shared" si="28"/>
        <v>0.10197472738336415</v>
      </c>
      <c r="G123">
        <f ca="1" t="shared" si="29"/>
        <v>0.09628920707469345</v>
      </c>
      <c r="H123">
        <f ca="1" t="shared" si="30"/>
        <v>0.0955034213342415</v>
      </c>
      <c r="I123">
        <f ca="1" t="shared" si="31"/>
        <v>0.09453372509018483</v>
      </c>
      <c r="J123">
        <f ca="1" t="shared" si="32"/>
        <v>0.09539121883301822</v>
      </c>
      <c r="K123">
        <f ca="1" t="shared" si="33"/>
        <v>0.10268830414111552</v>
      </c>
    </row>
    <row r="124" spans="1:11" ht="12.75">
      <c r="A124" s="2">
        <f t="shared" si="23"/>
        <v>0.9100000000000006</v>
      </c>
      <c r="B124">
        <f ca="1" t="shared" si="24"/>
        <v>0.10621298138539118</v>
      </c>
      <c r="C124">
        <f ca="1" t="shared" si="25"/>
        <v>0.09194874960151402</v>
      </c>
      <c r="D124">
        <f ca="1" t="shared" si="26"/>
        <v>0.10098410113592952</v>
      </c>
      <c r="E124">
        <f ca="1" t="shared" si="27"/>
        <v>0.09903126552647643</v>
      </c>
      <c r="F124">
        <f ca="1" t="shared" si="28"/>
        <v>0.10245369057199856</v>
      </c>
      <c r="G124">
        <f ca="1" t="shared" si="29"/>
        <v>0.09624565956796025</v>
      </c>
      <c r="H124">
        <f ca="1" t="shared" si="30"/>
        <v>0.09596274457739588</v>
      </c>
      <c r="I124">
        <f ca="1" t="shared" si="31"/>
        <v>0.09408392493158385</v>
      </c>
      <c r="J124">
        <f ca="1" t="shared" si="32"/>
        <v>0.09539337612999702</v>
      </c>
      <c r="K124">
        <f ca="1" t="shared" si="33"/>
        <v>0.1033338009733809</v>
      </c>
    </row>
    <row r="125" spans="1:11" ht="12.75">
      <c r="A125" s="2">
        <f t="shared" si="23"/>
        <v>0.9200000000000006</v>
      </c>
      <c r="B125">
        <f ca="1" t="shared" si="24"/>
        <v>0.10678001836117379</v>
      </c>
      <c r="C125">
        <f ca="1" t="shared" si="25"/>
        <v>0.09138810246787771</v>
      </c>
      <c r="D125">
        <f ca="1" t="shared" si="26"/>
        <v>0.10044910560988231</v>
      </c>
      <c r="E125">
        <f ca="1" t="shared" si="27"/>
        <v>0.09978235937181788</v>
      </c>
      <c r="F125">
        <f ca="1" t="shared" si="28"/>
        <v>0.1021631268667332</v>
      </c>
      <c r="G125">
        <f ca="1" t="shared" si="29"/>
        <v>0.09650347194629035</v>
      </c>
      <c r="H125">
        <f ca="1" t="shared" si="30"/>
        <v>0.09541890816144402</v>
      </c>
      <c r="I125">
        <f ca="1" t="shared" si="31"/>
        <v>0.09391981489453056</v>
      </c>
      <c r="J125">
        <f ca="1" t="shared" si="32"/>
        <v>0.09530002383378636</v>
      </c>
      <c r="K125">
        <f ca="1" t="shared" si="33"/>
        <v>0.10359794816053089</v>
      </c>
    </row>
    <row r="126" spans="1:11" ht="12.75">
      <c r="A126" s="2">
        <f t="shared" si="23"/>
        <v>0.9300000000000006</v>
      </c>
      <c r="B126">
        <f ca="1" t="shared" si="24"/>
        <v>0.10557766584059168</v>
      </c>
      <c r="C126">
        <f ca="1" t="shared" si="25"/>
        <v>0.09134915960557474</v>
      </c>
      <c r="D126">
        <f ca="1" t="shared" si="26"/>
        <v>0.10041229685736379</v>
      </c>
      <c r="E126">
        <f ca="1" t="shared" si="27"/>
        <v>0.09824331119713502</v>
      </c>
      <c r="F126">
        <f ca="1" t="shared" si="28"/>
        <v>0.10227358209804123</v>
      </c>
      <c r="G126">
        <f ca="1" t="shared" si="29"/>
        <v>0.0958809416000741</v>
      </c>
      <c r="H126">
        <f ca="1" t="shared" si="30"/>
        <v>0.09338736477295624</v>
      </c>
      <c r="I126">
        <f ca="1" t="shared" si="31"/>
        <v>0.09447301857041149</v>
      </c>
      <c r="J126">
        <f ca="1" t="shared" si="32"/>
        <v>0.09463870098692578</v>
      </c>
      <c r="K126">
        <f ca="1" t="shared" si="33"/>
        <v>0.1035920808118288</v>
      </c>
    </row>
    <row r="127" spans="1:11" ht="12.75">
      <c r="A127" s="2">
        <f t="shared" si="23"/>
        <v>0.9400000000000006</v>
      </c>
      <c r="B127">
        <f ca="1" t="shared" si="24"/>
        <v>0.10505489002876381</v>
      </c>
      <c r="C127">
        <f ca="1" t="shared" si="25"/>
        <v>0.09103819345322259</v>
      </c>
      <c r="D127">
        <f ca="1" t="shared" si="26"/>
        <v>0.09956710158870546</v>
      </c>
      <c r="E127">
        <f ca="1" t="shared" si="27"/>
        <v>0.09878904684074176</v>
      </c>
      <c r="F127">
        <f ca="1" t="shared" si="28"/>
        <v>0.10245629871459862</v>
      </c>
      <c r="G127">
        <f ca="1" t="shared" si="29"/>
        <v>0.09512807934974005</v>
      </c>
      <c r="H127">
        <f ca="1" t="shared" si="30"/>
        <v>0.09389334145731262</v>
      </c>
      <c r="I127">
        <f ca="1" t="shared" si="31"/>
        <v>0.09360632586047496</v>
      </c>
      <c r="J127">
        <f ca="1" t="shared" si="32"/>
        <v>0.0946435217836656</v>
      </c>
      <c r="K127">
        <f ca="1" t="shared" si="33"/>
        <v>0.10257763389818048</v>
      </c>
    </row>
    <row r="128" spans="1:11" ht="12.75">
      <c r="A128" s="2">
        <f t="shared" si="23"/>
        <v>0.9500000000000006</v>
      </c>
      <c r="B128">
        <f ca="1" t="shared" si="24"/>
        <v>0.10437512798010508</v>
      </c>
      <c r="C128">
        <f ca="1" t="shared" si="25"/>
        <v>0.09089056814035298</v>
      </c>
      <c r="D128">
        <f ca="1" t="shared" si="26"/>
        <v>0.10031149066141767</v>
      </c>
      <c r="E128">
        <f ca="1" t="shared" si="27"/>
        <v>0.09828930518294744</v>
      </c>
      <c r="F128">
        <f ca="1" t="shared" si="28"/>
        <v>0.10288768933506416</v>
      </c>
      <c r="G128">
        <f ca="1" t="shared" si="29"/>
        <v>0.09496033374313907</v>
      </c>
      <c r="H128">
        <f ca="1" t="shared" si="30"/>
        <v>0.09350868467973542</v>
      </c>
      <c r="I128">
        <f ca="1" t="shared" si="31"/>
        <v>0.09406467416422565</v>
      </c>
      <c r="J128">
        <f ca="1" t="shared" si="32"/>
        <v>0.09452635708326787</v>
      </c>
      <c r="K128">
        <f ca="1" t="shared" si="33"/>
        <v>0.10177208425755047</v>
      </c>
    </row>
    <row r="129" spans="1:11" ht="12.75">
      <c r="A129" s="2">
        <f t="shared" si="23"/>
        <v>0.9600000000000006</v>
      </c>
      <c r="B129">
        <f ca="1" t="shared" si="24"/>
        <v>0.10389243168239731</v>
      </c>
      <c r="C129">
        <f ca="1" t="shared" si="25"/>
        <v>0.09170592915706481</v>
      </c>
      <c r="D129">
        <f ca="1" t="shared" si="26"/>
        <v>0.09971129475551518</v>
      </c>
      <c r="E129">
        <f ca="1" t="shared" si="27"/>
        <v>0.09699473435987441</v>
      </c>
      <c r="F129">
        <f ca="1" t="shared" si="28"/>
        <v>0.10383439325496029</v>
      </c>
      <c r="G129">
        <f ca="1" t="shared" si="29"/>
        <v>0.09454108173298365</v>
      </c>
      <c r="H129">
        <f ca="1" t="shared" si="30"/>
        <v>0.09384641803755867</v>
      </c>
      <c r="I129">
        <f ca="1" t="shared" si="31"/>
        <v>0.09348741586342238</v>
      </c>
      <c r="J129">
        <f ca="1" t="shared" si="32"/>
        <v>0.0937082840974445</v>
      </c>
      <c r="K129">
        <f ca="1" t="shared" si="33"/>
        <v>0.10268902899188895</v>
      </c>
    </row>
    <row r="130" spans="1:11" ht="12.75">
      <c r="A130" s="2">
        <f t="shared" si="23"/>
        <v>0.9700000000000006</v>
      </c>
      <c r="B130">
        <f ca="1" t="shared" si="24"/>
        <v>0.1033740273196909</v>
      </c>
      <c r="C130">
        <f ca="1" t="shared" si="25"/>
        <v>0.09327282283128924</v>
      </c>
      <c r="D130">
        <f ca="1" t="shared" si="26"/>
        <v>0.09932481088246888</v>
      </c>
      <c r="E130">
        <f ca="1" t="shared" si="27"/>
        <v>0.09896464893487938</v>
      </c>
      <c r="F130">
        <f ca="1" t="shared" si="28"/>
        <v>0.10469443744551603</v>
      </c>
      <c r="G130">
        <f ca="1" t="shared" si="29"/>
        <v>0.09232573294736711</v>
      </c>
      <c r="H130">
        <f ca="1" t="shared" si="30"/>
        <v>0.09391794132476106</v>
      </c>
      <c r="I130">
        <f ca="1" t="shared" si="31"/>
        <v>0.0939699811320495</v>
      </c>
      <c r="J130">
        <f ca="1" t="shared" si="32"/>
        <v>0.09406010204364496</v>
      </c>
      <c r="K130">
        <f ca="1" t="shared" si="33"/>
        <v>0.10291151318721115</v>
      </c>
    </row>
    <row r="131" spans="1:11" ht="12.75">
      <c r="A131" s="2">
        <f t="shared" si="23"/>
        <v>0.9800000000000006</v>
      </c>
      <c r="B131">
        <f ca="1" t="shared" si="24"/>
        <v>0.1036195944397782</v>
      </c>
      <c r="C131">
        <f ca="1" t="shared" si="25"/>
        <v>0.09430732607716288</v>
      </c>
      <c r="D131">
        <f ca="1" t="shared" si="26"/>
        <v>0.09938270677793615</v>
      </c>
      <c r="E131">
        <f ca="1" t="shared" si="27"/>
        <v>0.09986964811939386</v>
      </c>
      <c r="F131">
        <f ca="1" t="shared" si="28"/>
        <v>0.10444932631723382</v>
      </c>
      <c r="G131">
        <f ca="1" t="shared" si="29"/>
        <v>0.09325230621689641</v>
      </c>
      <c r="H131">
        <f ca="1" t="shared" si="30"/>
        <v>0.0944546238380007</v>
      </c>
      <c r="I131">
        <f ca="1" t="shared" si="31"/>
        <v>0.09315889703391356</v>
      </c>
      <c r="J131">
        <f ca="1" t="shared" si="32"/>
        <v>0.09378925246999971</v>
      </c>
      <c r="K131">
        <f ca="1" t="shared" si="33"/>
        <v>0.10191111772903118</v>
      </c>
    </row>
    <row r="132" spans="1:11" ht="12.75">
      <c r="A132" s="2">
        <f t="shared" si="23"/>
        <v>0.9900000000000007</v>
      </c>
      <c r="B132">
        <f ca="1" t="shared" si="24"/>
        <v>0.10374521530193566</v>
      </c>
      <c r="C132">
        <f ca="1" t="shared" si="25"/>
        <v>0.09470349793814342</v>
      </c>
      <c r="D132">
        <f ca="1" t="shared" si="26"/>
        <v>0.09955030213489899</v>
      </c>
      <c r="E132">
        <f ca="1" t="shared" si="27"/>
        <v>0.10108348980906809</v>
      </c>
      <c r="F132">
        <f ca="1" t="shared" si="28"/>
        <v>0.10366281972680273</v>
      </c>
      <c r="G132">
        <f ca="1" t="shared" si="29"/>
        <v>0.09246127807124531</v>
      </c>
      <c r="H132">
        <f ca="1" t="shared" si="30"/>
        <v>0.09431939158035531</v>
      </c>
      <c r="I132">
        <f ca="1" t="shared" si="31"/>
        <v>0.09446594404155928</v>
      </c>
      <c r="J132">
        <f ca="1" t="shared" si="32"/>
        <v>0.09285272622553996</v>
      </c>
      <c r="K132">
        <f ca="1" t="shared" si="33"/>
        <v>0.10032365515769097</v>
      </c>
    </row>
    <row r="133" spans="1:11" ht="12.75">
      <c r="A133" s="2">
        <f t="shared" si="23"/>
        <v>1.0000000000000007</v>
      </c>
      <c r="B133">
        <f ca="1" t="shared" si="24"/>
        <v>0.10447367717521516</v>
      </c>
      <c r="C133">
        <f ca="1" t="shared" si="25"/>
        <v>0.09446681697228705</v>
      </c>
      <c r="D133">
        <f ca="1" t="shared" si="26"/>
        <v>0.09897615020861013</v>
      </c>
      <c r="E133">
        <f ca="1" t="shared" si="27"/>
        <v>0.1016530740053838</v>
      </c>
      <c r="F133">
        <f ca="1" t="shared" si="28"/>
        <v>0.10380431345987805</v>
      </c>
      <c r="G133">
        <f ca="1" t="shared" si="29"/>
        <v>0.09200412088676757</v>
      </c>
      <c r="H133">
        <f ca="1" t="shared" si="30"/>
        <v>0.09513953576304199</v>
      </c>
      <c r="I133">
        <f ca="1" t="shared" si="31"/>
        <v>0.09470535575441429</v>
      </c>
      <c r="J133">
        <f ca="1" t="shared" si="32"/>
        <v>0.09200433430002232</v>
      </c>
      <c r="K133">
        <f ca="1" t="shared" si="33"/>
        <v>0.10134937217456338</v>
      </c>
    </row>
    <row r="135" spans="1:11" ht="12.75">
      <c r="A135" s="1" t="s">
        <v>72</v>
      </c>
      <c r="B135" s="5">
        <f>AVERAGE(B33:B133)</f>
        <v>0.10209308460018289</v>
      </c>
      <c r="C135" s="5">
        <f aca="true" t="shared" si="34" ref="C135:K135">AVERAGE(C33:C133)</f>
        <v>0.09603109893521924</v>
      </c>
      <c r="D135" s="5">
        <f t="shared" si="34"/>
        <v>0.09960886402193107</v>
      </c>
      <c r="E135" s="5">
        <f t="shared" si="34"/>
        <v>0.09984889057818229</v>
      </c>
      <c r="F135" s="5">
        <f t="shared" si="34"/>
        <v>0.10123794278765463</v>
      </c>
      <c r="G135" s="5">
        <f t="shared" si="34"/>
        <v>0.0951354320812633</v>
      </c>
      <c r="H135" s="5">
        <f t="shared" si="34"/>
        <v>0.09385343768895744</v>
      </c>
      <c r="I135" s="5">
        <f t="shared" si="34"/>
        <v>0.09770798487551194</v>
      </c>
      <c r="J135" s="5">
        <f t="shared" si="34"/>
        <v>0.09739458185949043</v>
      </c>
      <c r="K135" s="5">
        <f t="shared" si="34"/>
        <v>0.10104249063695418</v>
      </c>
    </row>
    <row r="136" ht="12.75">
      <c r="A136" s="1"/>
    </row>
    <row r="137" spans="1:11" ht="12.75">
      <c r="A137" s="1" t="s">
        <v>80</v>
      </c>
      <c r="B137" s="5">
        <f>MAX(B133-$B$22,0)</f>
        <v>0.004473677175215157</v>
      </c>
      <c r="C137" s="5">
        <f aca="true" t="shared" si="35" ref="C137:K137">MAX(C133-$B$22,0)</f>
        <v>0</v>
      </c>
      <c r="D137" s="5">
        <f t="shared" si="35"/>
        <v>0</v>
      </c>
      <c r="E137" s="5">
        <f t="shared" si="35"/>
        <v>0.001653074005383795</v>
      </c>
      <c r="F137" s="5">
        <f t="shared" si="35"/>
        <v>0.003804313459878042</v>
      </c>
      <c r="G137" s="5">
        <f t="shared" si="35"/>
        <v>0</v>
      </c>
      <c r="H137" s="5">
        <f t="shared" si="35"/>
        <v>0</v>
      </c>
      <c r="I137" s="5">
        <f t="shared" si="35"/>
        <v>0</v>
      </c>
      <c r="J137" s="5">
        <f t="shared" si="35"/>
        <v>0</v>
      </c>
      <c r="K137" s="5">
        <f t="shared" si="35"/>
        <v>0.001349372174563379</v>
      </c>
    </row>
    <row r="138" spans="1:11" ht="13.5" thickBot="1">
      <c r="A138" s="39" t="s">
        <v>73</v>
      </c>
      <c r="B138" s="31">
        <f aca="true" t="shared" si="36" ref="B138:K138">B137*EXP(-$B$27*B135)</f>
        <v>0.004039486662343823</v>
      </c>
      <c r="C138" s="31">
        <f t="shared" si="36"/>
        <v>0</v>
      </c>
      <c r="D138" s="31">
        <f t="shared" si="36"/>
        <v>0</v>
      </c>
      <c r="E138" s="31">
        <f t="shared" si="36"/>
        <v>0.0014959892558464394</v>
      </c>
      <c r="F138" s="31">
        <f t="shared" si="36"/>
        <v>0.0034380264529051425</v>
      </c>
      <c r="G138" s="31">
        <f t="shared" si="36"/>
        <v>0</v>
      </c>
      <c r="H138" s="31">
        <f t="shared" si="36"/>
        <v>0</v>
      </c>
      <c r="I138" s="31">
        <f t="shared" si="36"/>
        <v>0</v>
      </c>
      <c r="J138" s="31">
        <f t="shared" si="36"/>
        <v>0</v>
      </c>
      <c r="K138" s="31">
        <f t="shared" si="36"/>
        <v>0.0012196902557279532</v>
      </c>
    </row>
    <row r="139" spans="1:11" ht="12.7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68"/>
      <c r="B140" s="68"/>
      <c r="C140" s="68"/>
      <c r="D140" s="69"/>
      <c r="E140" s="69"/>
      <c r="F140" s="69"/>
      <c r="G140" s="69"/>
      <c r="H140" s="69"/>
      <c r="I140" s="5"/>
      <c r="J140" s="5"/>
      <c r="K140" s="5"/>
    </row>
    <row r="141" spans="1:8" ht="12.75">
      <c r="A141" s="70" t="s">
        <v>106</v>
      </c>
      <c r="B141" s="68"/>
      <c r="C141" s="75">
        <f>AVERAGE(B138:K138)</f>
        <v>0.0010193192626823358</v>
      </c>
      <c r="D141" s="70" t="s">
        <v>74</v>
      </c>
      <c r="E141" s="68"/>
      <c r="F141" s="68"/>
      <c r="G141" s="68"/>
      <c r="H141" s="68"/>
    </row>
    <row r="142" spans="1:8" ht="12.75">
      <c r="A142" s="68" t="s">
        <v>103</v>
      </c>
      <c r="B142" s="68"/>
      <c r="C142" s="68"/>
      <c r="D142" s="68"/>
      <c r="E142" s="68"/>
      <c r="F142" s="68"/>
      <c r="G142" s="68"/>
      <c r="H142" s="68"/>
    </row>
    <row r="143" spans="1:8" ht="12.75">
      <c r="A143" s="68"/>
      <c r="B143" s="68"/>
      <c r="C143" s="68"/>
      <c r="D143" s="68"/>
      <c r="E143" s="68"/>
      <c r="F143" s="68"/>
      <c r="G143" s="68"/>
      <c r="H143" s="6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Nitzsche</dc:creator>
  <cp:keywords/>
  <dc:description/>
  <cp:lastModifiedBy>Imperial College</cp:lastModifiedBy>
  <cp:lastPrinted>2001-05-16T18:06:24Z</cp:lastPrinted>
  <dcterms:created xsi:type="dcterms:W3CDTF">1996-04-13T00:27:00Z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